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LS NITRA\!Tabelogramy a pomocné tabuľky\  2023\"/>
    </mc:Choice>
  </mc:AlternateContent>
  <bookViews>
    <workbookView xWindow="0" yWindow="0" windowWidth="28800" windowHeight="12300" tabRatio="897"/>
  </bookViews>
  <sheets>
    <sheet name="OS 80 upr." sheetId="134" r:id="rId1"/>
    <sheet name="." sheetId="117" r:id="rId2"/>
    <sheet name="Hárok1" sheetId="133" r:id="rId3"/>
  </sheets>
  <definedNames>
    <definedName name="_xlnm._FilterDatabase" localSheetId="1" hidden="1">'.'!$B$21:$E$30</definedName>
    <definedName name="_xlnm._FilterDatabase" localSheetId="0" hidden="1">'OS 80 upr.'!$B$21:$E$30</definedName>
    <definedName name="_xlnm.Print_Area" localSheetId="1">'.'!$A$1:$N$42</definedName>
    <definedName name="_xlnm.Print_Area" localSheetId="0">'OS 80 upr.'!$A$1:$N$40</definedName>
  </definedNames>
  <calcPr calcId="162913"/>
</workbook>
</file>

<file path=xl/calcChain.xml><?xml version="1.0" encoding="utf-8"?>
<calcChain xmlns="http://schemas.openxmlformats.org/spreadsheetml/2006/main">
  <c r="M17" i="134" l="1"/>
  <c r="M18" i="134"/>
  <c r="M19" i="134"/>
  <c r="M20" i="134"/>
  <c r="M21" i="134"/>
  <c r="M22" i="134"/>
  <c r="M23" i="134"/>
  <c r="M24" i="134"/>
  <c r="M25" i="134"/>
  <c r="M26" i="134"/>
  <c r="M27" i="134"/>
  <c r="M28" i="134"/>
  <c r="M29" i="134"/>
  <c r="M30" i="134"/>
  <c r="M31" i="134"/>
  <c r="M32" i="134"/>
  <c r="M33" i="134"/>
  <c r="M34" i="134"/>
  <c r="M35" i="134"/>
  <c r="M16" i="134"/>
  <c r="M15" i="134"/>
  <c r="J36" i="134"/>
  <c r="G36" i="134"/>
  <c r="H36" i="134"/>
  <c r="I36" i="134"/>
  <c r="F36" i="134"/>
  <c r="J29" i="134"/>
  <c r="L29" i="134" s="1"/>
  <c r="N29" i="134" l="1"/>
  <c r="J34" i="134"/>
  <c r="J33" i="134"/>
  <c r="J32" i="134"/>
  <c r="J21" i="134"/>
  <c r="J24" i="134"/>
  <c r="J28" i="134"/>
  <c r="N28" i="134" s="1"/>
  <c r="J27" i="134"/>
  <c r="J22" i="134"/>
  <c r="J25" i="134"/>
  <c r="J35" i="134"/>
  <c r="J30" i="134"/>
  <c r="J16" i="134"/>
  <c r="J18" i="134"/>
  <c r="J19" i="134"/>
  <c r="J15" i="134"/>
  <c r="J17" i="134"/>
  <c r="J26" i="134"/>
  <c r="J23" i="134"/>
  <c r="J20" i="134"/>
  <c r="N24" i="134" s="1"/>
  <c r="J14" i="134"/>
  <c r="J31" i="134"/>
  <c r="N18" i="134" l="1"/>
  <c r="N33" i="134"/>
  <c r="N15" i="134"/>
  <c r="N17" i="134"/>
  <c r="N32" i="134"/>
  <c r="N22" i="134"/>
  <c r="N21" i="134"/>
  <c r="N27" i="134"/>
  <c r="N31" i="134"/>
  <c r="N25" i="134"/>
  <c r="N23" i="134"/>
  <c r="L30" i="134"/>
  <c r="N20" i="134"/>
  <c r="N26" i="134"/>
  <c r="N35" i="134"/>
  <c r="N34" i="134"/>
  <c r="L18" i="134"/>
  <c r="L17" i="134"/>
  <c r="L25" i="134"/>
  <c r="L23" i="134"/>
  <c r="L35" i="134"/>
  <c r="L34" i="134"/>
  <c r="L27" i="134"/>
  <c r="L14" i="134"/>
  <c r="N14" i="134"/>
  <c r="L20" i="134"/>
  <c r="L32" i="134"/>
  <c r="N16" i="134"/>
  <c r="N30" i="134"/>
  <c r="L21" i="134"/>
  <c r="L33" i="134"/>
  <c r="L26" i="134"/>
  <c r="L15" i="134"/>
  <c r="L28" i="134"/>
  <c r="L31" i="134"/>
  <c r="L24" i="134"/>
  <c r="L22" i="134"/>
  <c r="L16" i="134"/>
  <c r="L19" i="134"/>
  <c r="N19" i="134"/>
  <c r="G38" i="117"/>
  <c r="H38" i="117"/>
  <c r="I38" i="117"/>
  <c r="F38" i="117"/>
  <c r="J34" i="117"/>
  <c r="N34" i="117" s="1"/>
  <c r="J33" i="117"/>
  <c r="N33" i="117" s="1"/>
  <c r="J32" i="117"/>
  <c r="N32" i="117" s="1"/>
  <c r="J31" i="117"/>
  <c r="L31" i="117" s="1"/>
  <c r="M34" i="117" l="1"/>
  <c r="L34" i="117"/>
  <c r="M33" i="117"/>
  <c r="L33" i="117"/>
  <c r="M32" i="117"/>
  <c r="L32" i="117"/>
  <c r="N31" i="117"/>
  <c r="M31" i="117"/>
  <c r="J29" i="117"/>
  <c r="M29" i="117" s="1"/>
  <c r="J20" i="117" l="1"/>
  <c r="M20" i="117" s="1"/>
  <c r="J21" i="117"/>
  <c r="M21" i="117" s="1"/>
  <c r="J19" i="117"/>
  <c r="M19" i="117" s="1"/>
  <c r="J23" i="117"/>
  <c r="M23" i="117" s="1"/>
  <c r="J28" i="117"/>
  <c r="M28" i="117" s="1"/>
  <c r="J25" i="117"/>
  <c r="M25" i="117" s="1"/>
  <c r="J17" i="117"/>
  <c r="J18" i="117"/>
  <c r="M18" i="117" s="1"/>
  <c r="J15" i="117"/>
  <c r="J24" i="117"/>
  <c r="J22" i="117"/>
  <c r="J30" i="117"/>
  <c r="N30" i="117" s="1"/>
  <c r="M30" i="117" l="1"/>
  <c r="L29" i="117"/>
  <c r="M24" i="117"/>
  <c r="L20" i="117"/>
  <c r="M22" i="117"/>
  <c r="N17" i="117"/>
  <c r="M17" i="117"/>
  <c r="N19" i="117"/>
  <c r="L15" i="117"/>
  <c r="L23" i="117"/>
  <c r="N23" i="117"/>
  <c r="L18" i="117"/>
  <c r="L17" i="117"/>
  <c r="L19" i="117"/>
  <c r="L21" i="117"/>
  <c r="L24" i="117"/>
  <c r="L22" i="117"/>
  <c r="L25" i="117"/>
  <c r="N25" i="117"/>
  <c r="N24" i="117"/>
  <c r="N21" i="117"/>
  <c r="N22" i="117"/>
  <c r="N15" i="117"/>
  <c r="N18" i="117"/>
  <c r="N20" i="117"/>
  <c r="N29" i="117"/>
  <c r="J26" i="117" l="1"/>
  <c r="M26" i="117" s="1"/>
  <c r="J16" i="117"/>
  <c r="M16" i="117" s="1"/>
  <c r="J14" i="117"/>
  <c r="J27" i="117"/>
  <c r="J38" i="117" l="1"/>
  <c r="M27" i="117"/>
  <c r="N27" i="117"/>
  <c r="L16" i="117"/>
  <c r="N16" i="117"/>
  <c r="N26" i="117"/>
  <c r="L26" i="117"/>
  <c r="L14" i="117"/>
  <c r="N28" i="117"/>
  <c r="L28" i="117"/>
  <c r="L30" i="117"/>
  <c r="L27" i="117"/>
  <c r="N14" i="117"/>
</calcChain>
</file>

<file path=xl/sharedStrings.xml><?xml version="1.0" encoding="utf-8"?>
<sst xmlns="http://schemas.openxmlformats.org/spreadsheetml/2006/main" count="229" uniqueCount="99">
  <si>
    <t>1.</t>
  </si>
  <si>
    <t>2.</t>
  </si>
  <si>
    <t>3.</t>
  </si>
  <si>
    <t>4.</t>
  </si>
  <si>
    <t>5.</t>
  </si>
  <si>
    <t>9.</t>
  </si>
  <si>
    <t>Kategória</t>
  </si>
  <si>
    <t>14.</t>
  </si>
  <si>
    <t>16.</t>
  </si>
  <si>
    <t>priemerná úspešnosť zásahov</t>
  </si>
  <si>
    <t xml:space="preserve">%  </t>
  </si>
  <si>
    <t>% k víťazovi</t>
  </si>
  <si>
    <t xml:space="preserve">Výsledková listina </t>
  </si>
  <si>
    <t>Rozstrel</t>
  </si>
  <si>
    <t>6.</t>
  </si>
  <si>
    <t>7.</t>
  </si>
  <si>
    <t>8.</t>
  </si>
  <si>
    <t>12.</t>
  </si>
  <si>
    <t>13.</t>
  </si>
  <si>
    <t>15.</t>
  </si>
  <si>
    <t>17.</t>
  </si>
  <si>
    <t>hlavný rozhodca:</t>
  </si>
  <si>
    <t>Výkonnostná trieda</t>
  </si>
  <si>
    <t>I.</t>
  </si>
  <si>
    <t>II.</t>
  </si>
  <si>
    <t>III.</t>
  </si>
  <si>
    <t>V</t>
  </si>
  <si>
    <t>IV.</t>
  </si>
  <si>
    <t>S</t>
  </si>
  <si>
    <t>S - senior</t>
  </si>
  <si>
    <t>V - veterán</t>
  </si>
  <si>
    <r>
      <rPr>
        <b/>
        <sz val="12"/>
        <rFont val="Arial"/>
        <family val="2"/>
      </rPr>
      <t>Σ</t>
    </r>
    <r>
      <rPr>
        <b/>
        <i/>
        <sz val="12"/>
        <rFont val="Arial"/>
        <family val="2"/>
      </rPr>
      <t xml:space="preserve"> 80</t>
    </r>
  </si>
  <si>
    <t xml:space="preserve">Priezvisko a Meno </t>
  </si>
  <si>
    <t>Poradie</t>
  </si>
  <si>
    <t>Št. číslo</t>
  </si>
  <si>
    <t>OPK</t>
  </si>
  <si>
    <t xml:space="preserve">Položky </t>
  </si>
  <si>
    <t xml:space="preserve">Počet zásahov   </t>
  </si>
  <si>
    <t>disciplína : OS - 80 terčov</t>
  </si>
  <si>
    <t>Žiar nad Hronom</t>
  </si>
  <si>
    <t>Komárno</t>
  </si>
  <si>
    <t>Nové Zámky</t>
  </si>
  <si>
    <t>Ž - žena</t>
  </si>
  <si>
    <r>
      <t xml:space="preserve">usporiadateľ : </t>
    </r>
    <r>
      <rPr>
        <b/>
        <i/>
        <sz val="14"/>
        <rFont val="Franklin Gothic Demi"/>
        <family val="2"/>
        <charset val="238"/>
      </rPr>
      <t>OPK Komárno</t>
    </r>
  </si>
  <si>
    <t>Szabó Ladislav</t>
  </si>
  <si>
    <t>Ž</t>
  </si>
  <si>
    <t>Súkenník Ján</t>
  </si>
  <si>
    <t>Galanta</t>
  </si>
  <si>
    <t>Fronc Zdeno</t>
  </si>
  <si>
    <t>Mészáros Emil</t>
  </si>
  <si>
    <t>Židek Róbert</t>
  </si>
  <si>
    <t>Kovács Vojtech</t>
  </si>
  <si>
    <t>Sýkora Marek</t>
  </si>
  <si>
    <t>Žideková Fanni</t>
  </si>
  <si>
    <t>18.</t>
  </si>
  <si>
    <t>19.</t>
  </si>
  <si>
    <t>20.</t>
  </si>
  <si>
    <t>21.</t>
  </si>
  <si>
    <t>22.</t>
  </si>
  <si>
    <t>23.</t>
  </si>
  <si>
    <t>24.</t>
  </si>
  <si>
    <t>Mészáros Attila</t>
  </si>
  <si>
    <t>Szilva Zoltán</t>
  </si>
  <si>
    <t>KN-nečlen SPK</t>
  </si>
  <si>
    <t>HU-nečlen SPK</t>
  </si>
  <si>
    <t>Orečný Pavol</t>
  </si>
  <si>
    <t>Zemko Peter</t>
  </si>
  <si>
    <t>Piešťany</t>
  </si>
  <si>
    <t>Sabolčík Tomáš</t>
  </si>
  <si>
    <t xml:space="preserve"> Říman Ján</t>
  </si>
  <si>
    <t>Kružič Ladislav</t>
  </si>
  <si>
    <t>Štefeček Andrej</t>
  </si>
  <si>
    <t>Nitra</t>
  </si>
  <si>
    <t>Štefanka Jozef</t>
  </si>
  <si>
    <t>Mižov Marek</t>
  </si>
  <si>
    <t>Zemko Pavol</t>
  </si>
  <si>
    <t>Ševčík Eduard</t>
  </si>
  <si>
    <t>Kečkéš Marián</t>
  </si>
  <si>
    <t>Máťašová Ema</t>
  </si>
  <si>
    <t>celkom súťažilo 21 strelcov</t>
  </si>
  <si>
    <t>Súťaž: Verejná strelecká súťaž - liga SPK 2. kolo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</si>
  <si>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Zelený Háj</t>
    </r>
  </si>
  <si>
    <t>dátum : 29. 04. 2023</t>
  </si>
  <si>
    <t>Vranov n.T.</t>
  </si>
  <si>
    <t>Stropkov</t>
  </si>
  <si>
    <t>Vranov n. T.</t>
  </si>
  <si>
    <t>Súťaž: Verejná strelecká súťaž - liga SPK 3. kolo</t>
  </si>
  <si>
    <r>
      <t xml:space="preserve">miesto konania : </t>
    </r>
    <r>
      <rPr>
        <b/>
        <i/>
        <sz val="14"/>
        <rFont val="Franklin Gothic Demi"/>
        <family val="2"/>
        <charset val="238"/>
      </rPr>
      <t>Strelnica IŽA</t>
    </r>
  </si>
  <si>
    <t>dátum : 06. 05. 2023</t>
  </si>
  <si>
    <t>Horváth Szabolcs</t>
  </si>
  <si>
    <t>Nyul Gabriel</t>
  </si>
  <si>
    <t>Horváth Leonard</t>
  </si>
  <si>
    <t>Horváth Jozef</t>
  </si>
  <si>
    <t>Slezák Pavel</t>
  </si>
  <si>
    <t>Füssy Imrich</t>
  </si>
  <si>
    <t>Kinczer Ladislav</t>
  </si>
  <si>
    <t>Csepregi Ferenc</t>
  </si>
  <si>
    <t>Hodek Oskár</t>
  </si>
  <si>
    <t>celkom súťažilo 22 strelcov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</si>
</sst>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Franklin Gothic Demi"/>
      <family val="2"/>
      <charset val="238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i/>
      <sz val="14"/>
      <name val="Arial"/>
      <family val="2"/>
      <charset val="238"/>
    </font>
    <font>
      <sz val="10"/>
      <color rgb="FF000000"/>
      <name val="Arial CE"/>
      <charset val="238"/>
    </font>
    <font>
      <b/>
      <i/>
      <sz val="14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i/>
      <sz val="14"/>
      <name val="Arial CE"/>
      <charset val="238"/>
    </font>
    <font>
      <b/>
      <i/>
      <sz val="16"/>
      <name val="Arial CE"/>
      <charset val="238"/>
    </font>
    <font>
      <i/>
      <sz val="1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i/>
      <sz val="14"/>
      <color rgb="FF0070C0"/>
      <name val="Arial"/>
      <family val="2"/>
      <charset val="238"/>
    </font>
    <font>
      <b/>
      <i/>
      <sz val="14"/>
      <color rgb="FF663300"/>
      <name val="Arial"/>
      <family val="2"/>
      <charset val="238"/>
    </font>
    <font>
      <b/>
      <i/>
      <sz val="14"/>
      <name val="Segoe UI Light"/>
      <family val="2"/>
      <charset val="238"/>
    </font>
    <font>
      <sz val="14"/>
      <color indexed="8"/>
      <name val="Calibri"/>
      <family val="2"/>
      <charset val="238"/>
    </font>
    <font>
      <b/>
      <sz val="14"/>
      <name val="Arial CE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5" fillId="0" borderId="0"/>
    <xf numFmtId="0" fontId="2" fillId="0" borderId="0"/>
    <xf numFmtId="0" fontId="24" fillId="0" borderId="0" applyNumberFormat="0" applyBorder="0" applyProtection="0"/>
    <xf numFmtId="0" fontId="11" fillId="0" borderId="0"/>
    <xf numFmtId="0" fontId="11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/>
    <xf numFmtId="0" fontId="27" fillId="0" borderId="0"/>
    <xf numFmtId="0" fontId="11" fillId="0" borderId="0"/>
    <xf numFmtId="0" fontId="11" fillId="0" borderId="0"/>
  </cellStyleXfs>
  <cellXfs count="94">
    <xf numFmtId="0" fontId="0" fillId="0" borderId="0" xfId="0"/>
    <xf numFmtId="0" fontId="5" fillId="0" borderId="0" xfId="3"/>
    <xf numFmtId="0" fontId="8" fillId="0" borderId="0" xfId="3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22" fillId="0" borderId="0" xfId="3" applyFont="1"/>
    <xf numFmtId="0" fontId="10" fillId="0" borderId="0" xfId="3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9" fontId="23" fillId="0" borderId="5" xfId="3" applyNumberFormat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25" fillId="0" borderId="0" xfId="3" applyFont="1" applyAlignment="1">
      <alignment horizontal="center"/>
    </xf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4" fillId="0" borderId="0" xfId="3" applyFont="1" applyAlignment="1">
      <alignment horizontal="center"/>
    </xf>
    <xf numFmtId="0" fontId="26" fillId="0" borderId="16" xfId="0" applyFont="1" applyFill="1" applyBorder="1" applyAlignment="1">
      <alignment horizontal="center" vertical="center"/>
    </xf>
    <xf numFmtId="0" fontId="35" fillId="0" borderId="4" xfId="0" applyFont="1" applyFill="1" applyBorder="1" applyAlignment="1" applyProtection="1">
      <alignment horizontal="center" vertical="center"/>
      <protection hidden="1"/>
    </xf>
    <xf numFmtId="0" fontId="21" fillId="0" borderId="16" xfId="3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26" fillId="0" borderId="5" xfId="0" applyFont="1" applyFill="1" applyBorder="1" applyAlignment="1">
      <alignment horizontal="center" vertical="center"/>
    </xf>
    <xf numFmtId="0" fontId="23" fillId="0" borderId="3" xfId="3" applyFont="1" applyFill="1" applyBorder="1" applyAlignment="1">
      <alignment horizontal="center" vertical="center"/>
    </xf>
    <xf numFmtId="0" fontId="35" fillId="0" borderId="7" xfId="0" applyFont="1" applyFill="1" applyBorder="1" applyAlignment="1" applyProtection="1">
      <alignment horizontal="center" vertical="center"/>
      <protection hidden="1"/>
    </xf>
    <xf numFmtId="0" fontId="3" fillId="0" borderId="19" xfId="3" applyFont="1" applyFill="1" applyBorder="1" applyAlignment="1">
      <alignment horizontal="center" vertical="center"/>
    </xf>
    <xf numFmtId="0" fontId="14" fillId="0" borderId="19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/>
    <xf numFmtId="0" fontId="29" fillId="0" borderId="0" xfId="3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9" fontId="25" fillId="0" borderId="5" xfId="3" applyNumberFormat="1" applyFont="1" applyFill="1" applyBorder="1" applyAlignment="1">
      <alignment horizontal="center" vertical="center"/>
    </xf>
    <xf numFmtId="0" fontId="23" fillId="0" borderId="15" xfId="3" applyFont="1" applyFill="1" applyBorder="1" applyAlignment="1">
      <alignment horizontal="center" vertical="center"/>
    </xf>
    <xf numFmtId="1" fontId="23" fillId="0" borderId="1" xfId="3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23" fillId="0" borderId="1" xfId="3" applyFont="1" applyFill="1" applyBorder="1" applyAlignment="1">
      <alignment horizontal="left" vertical="center"/>
    </xf>
    <xf numFmtId="0" fontId="38" fillId="0" borderId="3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0" fontId="40" fillId="0" borderId="1" xfId="3" applyFont="1" applyFill="1" applyBorder="1" applyAlignment="1">
      <alignment horizontal="left" vertical="center"/>
    </xf>
    <xf numFmtId="0" fontId="39" fillId="0" borderId="3" xfId="0" applyFont="1" applyFill="1" applyBorder="1" applyAlignment="1">
      <alignment vertical="center"/>
    </xf>
    <xf numFmtId="0" fontId="23" fillId="0" borderId="22" xfId="3" applyFont="1" applyBorder="1" applyAlignment="1">
      <alignment horizontal="left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10" fontId="10" fillId="2" borderId="19" xfId="3" applyNumberFormat="1" applyFont="1" applyFill="1" applyBorder="1" applyAlignment="1">
      <alignment horizontal="center" vertical="center"/>
    </xf>
    <xf numFmtId="10" fontId="10" fillId="0" borderId="19" xfId="3" applyNumberFormat="1" applyFont="1" applyFill="1" applyBorder="1" applyAlignment="1">
      <alignment horizontal="center" vertical="center"/>
    </xf>
    <xf numFmtId="10" fontId="17" fillId="0" borderId="20" xfId="3" applyNumberFormat="1" applyFont="1" applyFill="1" applyBorder="1" applyAlignment="1">
      <alignment horizontal="center" vertical="center"/>
    </xf>
    <xf numFmtId="0" fontId="31" fillId="0" borderId="21" xfId="3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9" fontId="23" fillId="0" borderId="1" xfId="3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5" fillId="0" borderId="10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4" fillId="0" borderId="10" xfId="3" applyNumberFormat="1" applyFont="1" applyFill="1" applyBorder="1" applyAlignment="1">
      <alignment horizontal="center" vertical="center" textRotation="90" wrapText="1"/>
    </xf>
    <xf numFmtId="9" fontId="14" fillId="0" borderId="6" xfId="3" applyNumberFormat="1" applyFont="1" applyFill="1" applyBorder="1" applyAlignment="1">
      <alignment horizontal="center" vertical="center" textRotation="90" wrapText="1"/>
    </xf>
    <xf numFmtId="9" fontId="14" fillId="0" borderId="19" xfId="3" applyNumberFormat="1" applyFont="1" applyFill="1" applyBorder="1" applyAlignment="1">
      <alignment horizontal="center" vertical="center" textRotation="90" wrapText="1"/>
    </xf>
    <xf numFmtId="9" fontId="14" fillId="0" borderId="10" xfId="3" applyNumberFormat="1" applyFont="1" applyFill="1" applyBorder="1" applyAlignment="1">
      <alignment horizontal="center" vertical="center" wrapText="1"/>
    </xf>
    <xf numFmtId="9" fontId="14" fillId="0" borderId="6" xfId="3" applyNumberFormat="1" applyFont="1" applyFill="1" applyBorder="1" applyAlignment="1">
      <alignment horizontal="center" vertical="center" wrapText="1"/>
    </xf>
    <xf numFmtId="9" fontId="14" fillId="0" borderId="19" xfId="3" applyNumberFormat="1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textRotation="90" wrapText="1"/>
    </xf>
    <xf numFmtId="0" fontId="14" fillId="0" borderId="7" xfId="3" applyFont="1" applyFill="1" applyBorder="1" applyAlignment="1">
      <alignment horizontal="center" vertical="center" textRotation="90" wrapText="1"/>
    </xf>
    <xf numFmtId="0" fontId="14" fillId="0" borderId="21" xfId="3" applyFont="1" applyFill="1" applyBorder="1" applyAlignment="1">
      <alignment horizontal="center" vertical="center" textRotation="90" wrapText="1"/>
    </xf>
    <xf numFmtId="0" fontId="16" fillId="0" borderId="2" xfId="3" applyFont="1" applyFill="1" applyBorder="1" applyAlignment="1">
      <alignment horizontal="center" vertical="center"/>
    </xf>
    <xf numFmtId="0" fontId="28" fillId="0" borderId="3" xfId="3" applyFont="1" applyFill="1" applyBorder="1" applyAlignment="1">
      <alignment horizontal="center" vertical="center"/>
    </xf>
    <xf numFmtId="0" fontId="16" fillId="0" borderId="12" xfId="3" applyFont="1" applyBorder="1" applyAlignment="1">
      <alignment horizontal="center" vertical="center" textRotation="90"/>
    </xf>
    <xf numFmtId="0" fontId="16" fillId="0" borderId="13" xfId="3" applyFont="1" applyBorder="1" applyAlignment="1">
      <alignment horizontal="center" vertical="center" textRotation="90"/>
    </xf>
    <xf numFmtId="0" fontId="16" fillId="0" borderId="18" xfId="3" applyFont="1" applyBorder="1" applyAlignment="1">
      <alignment horizontal="center" vertical="center" textRotation="90"/>
    </xf>
    <xf numFmtId="0" fontId="16" fillId="0" borderId="10" xfId="3" applyFont="1" applyBorder="1" applyAlignment="1">
      <alignment horizontal="center" vertical="center" textRotation="90"/>
    </xf>
    <xf numFmtId="0" fontId="16" fillId="0" borderId="6" xfId="3" applyFont="1" applyBorder="1" applyAlignment="1">
      <alignment horizontal="center" vertical="center" textRotation="90"/>
    </xf>
    <xf numFmtId="0" fontId="16" fillId="0" borderId="19" xfId="3" applyFont="1" applyBorder="1" applyAlignment="1">
      <alignment horizontal="center" vertical="center" textRotation="90"/>
    </xf>
    <xf numFmtId="0" fontId="8" fillId="0" borderId="10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18" fillId="0" borderId="17" xfId="3" applyFont="1" applyFill="1" applyBorder="1" applyAlignment="1">
      <alignment horizontal="center" vertical="center" textRotation="90"/>
    </xf>
    <xf numFmtId="0" fontId="18" fillId="0" borderId="14" xfId="3" applyFont="1" applyFill="1" applyBorder="1" applyAlignment="1">
      <alignment horizontal="center" vertical="center" textRotation="90"/>
    </xf>
    <xf numFmtId="0" fontId="18" fillId="0" borderId="20" xfId="3" applyFont="1" applyFill="1" applyBorder="1" applyAlignment="1">
      <alignment horizontal="center" vertical="center" textRotation="90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20" fillId="0" borderId="3" xfId="3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horizontal="left" vertical="center"/>
    </xf>
  </cellXfs>
  <cellStyles count="17">
    <cellStyle name="Hypertextové prepojenie 2" xfId="1"/>
    <cellStyle name="Hypertextové prepojenie 2 2" xfId="2"/>
    <cellStyle name="Normal 2" xfId="10"/>
    <cellStyle name="Normálna" xfId="0" builtinId="0"/>
    <cellStyle name="Normálna 2 2" xfId="9"/>
    <cellStyle name="Normálna 3 2" xfId="13"/>
    <cellStyle name="Normálna 8" xfId="8"/>
    <cellStyle name="Normálne 2" xfId="4"/>
    <cellStyle name="normálne 2 2" xfId="5"/>
    <cellStyle name="normálne 2 3" xfId="7"/>
    <cellStyle name="Normálne 3" xfId="6"/>
    <cellStyle name="Normálne 3 2" xfId="16"/>
    <cellStyle name="Normálne 4" xfId="11"/>
    <cellStyle name="Normálne 5" xfId="12"/>
    <cellStyle name="Normálne 6" xfId="14"/>
    <cellStyle name="Normálne 7" xfId="15"/>
    <cellStyle name="normálne_!2009 Pohár SPZ CS 100" xfId="3"/>
  </cellStyles>
  <dxfs count="66"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66330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  <dxf>
      <font>
        <b/>
        <i/>
        <color rgb="FFFF9900"/>
      </font>
    </dxf>
    <dxf>
      <font>
        <b/>
        <i/>
        <color rgb="FF663300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 val="0"/>
        <i val="0"/>
      </font>
    </dxf>
    <dxf>
      <font>
        <b val="0"/>
        <i val="0"/>
      </font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colors>
    <mruColors>
      <color rgb="FF00FF00"/>
      <color rgb="FF8BFF8B"/>
      <color rgb="FF663300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192406</xdr:colOff>
      <xdr:row>35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850381" y="11125200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76201</xdr:colOff>
      <xdr:row>0</xdr:row>
      <xdr:rowOff>180975</xdr:rowOff>
    </xdr:from>
    <xdr:to>
      <xdr:col>2</xdr:col>
      <xdr:colOff>1104901</xdr:colOff>
      <xdr:row>8</xdr:row>
      <xdr:rowOff>92591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80975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0</xdr:row>
      <xdr:rowOff>114300</xdr:rowOff>
    </xdr:from>
    <xdr:to>
      <xdr:col>13</xdr:col>
      <xdr:colOff>523875</xdr:colOff>
      <xdr:row>8</xdr:row>
      <xdr:rowOff>25916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14300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192406</xdr:colOff>
      <xdr:row>37</xdr:row>
      <xdr:rowOff>0</xdr:rowOff>
    </xdr:from>
    <xdr:ext cx="45719" cy="1740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6078856" y="13325475"/>
          <a:ext cx="45719" cy="1740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k-SK"/>
        </a:p>
      </xdr:txBody>
    </xdr:sp>
    <xdr:clientData/>
  </xdr:oneCellAnchor>
  <xdr:twoCellAnchor editAs="oneCell">
    <xdr:from>
      <xdr:col>0</xdr:col>
      <xdr:colOff>76201</xdr:colOff>
      <xdr:row>0</xdr:row>
      <xdr:rowOff>180975</xdr:rowOff>
    </xdr:from>
    <xdr:to>
      <xdr:col>2</xdr:col>
      <xdr:colOff>1104901</xdr:colOff>
      <xdr:row>8</xdr:row>
      <xdr:rowOff>92591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80975"/>
          <a:ext cx="1874520" cy="202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438150</xdr:colOff>
      <xdr:row>0</xdr:row>
      <xdr:rowOff>114300</xdr:rowOff>
    </xdr:from>
    <xdr:to>
      <xdr:col>13</xdr:col>
      <xdr:colOff>523875</xdr:colOff>
      <xdr:row>8</xdr:row>
      <xdr:rowOff>25916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14300"/>
          <a:ext cx="1847850" cy="2073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0"/>
  <sheetViews>
    <sheetView tabSelected="1" zoomScale="80" zoomScaleNormal="80" workbookViewId="0">
      <selection activeCell="D9" sqref="D9"/>
    </sheetView>
  </sheetViews>
  <sheetFormatPr defaultColWidth="9.140625" defaultRowHeight="12.75" x14ac:dyDescent="0.2"/>
  <cols>
    <col min="1" max="1" width="7" style="1" customWidth="1"/>
    <col min="2" max="2" width="5.28515625" style="1" customWidth="1"/>
    <col min="3" max="3" width="26.85546875" style="1" customWidth="1"/>
    <col min="4" max="4" width="22.140625" style="3" customWidth="1"/>
    <col min="5" max="5" width="9" style="3" customWidth="1"/>
    <col min="6" max="9" width="9.85546875" style="1" bestFit="1" customWidth="1"/>
    <col min="10" max="10" width="10.7109375" style="1" customWidth="1"/>
    <col min="11" max="11" width="7.5703125" style="1" customWidth="1"/>
    <col min="12" max="12" width="10" style="1" customWidth="1"/>
    <col min="13" max="13" width="8.85546875" style="1" customWidth="1"/>
    <col min="14" max="14" width="8.85546875" style="4" customWidth="1"/>
    <col min="15" max="16384" width="9.140625" style="1"/>
  </cols>
  <sheetData>
    <row r="1" spans="1:14" ht="26.25" x14ac:dyDescent="0.4">
      <c r="A1" s="88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26.25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0.25" x14ac:dyDescent="0.3">
      <c r="A3" s="89" t="s">
        <v>86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0.25" x14ac:dyDescent="0.3">
      <c r="A4" s="89" t="s">
        <v>38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20.25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ht="19.5" x14ac:dyDescent="0.35">
      <c r="A6" s="90" t="s">
        <v>87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9.5" x14ac:dyDescent="0.35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8" x14ac:dyDescent="0.25">
      <c r="A8" s="90" t="s">
        <v>88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9.5" thickBot="1" x14ac:dyDescent="0.35">
      <c r="A9" s="54"/>
      <c r="B9" s="54"/>
      <c r="C9" s="54"/>
      <c r="D9" s="2"/>
      <c r="E9" s="2"/>
      <c r="F9" s="13"/>
      <c r="G9" s="14"/>
      <c r="H9" s="15"/>
      <c r="I9" s="16"/>
      <c r="J9" s="13"/>
      <c r="K9" s="14"/>
      <c r="L9" s="13"/>
      <c r="M9" s="14"/>
      <c r="N9" s="16"/>
    </row>
    <row r="10" spans="1:14" ht="26.25" customHeight="1" x14ac:dyDescent="0.2">
      <c r="A10" s="71" t="s">
        <v>33</v>
      </c>
      <c r="B10" s="74" t="s">
        <v>34</v>
      </c>
      <c r="C10" s="77" t="s">
        <v>32</v>
      </c>
      <c r="D10" s="80" t="s">
        <v>35</v>
      </c>
      <c r="E10" s="83" t="s">
        <v>6</v>
      </c>
      <c r="F10" s="86" t="s">
        <v>36</v>
      </c>
      <c r="G10" s="87"/>
      <c r="H10" s="87"/>
      <c r="I10" s="87"/>
      <c r="J10" s="57" t="s">
        <v>37</v>
      </c>
      <c r="K10" s="60" t="s">
        <v>13</v>
      </c>
      <c r="L10" s="63" t="s">
        <v>10</v>
      </c>
      <c r="M10" s="60" t="s">
        <v>11</v>
      </c>
      <c r="N10" s="66" t="s">
        <v>22</v>
      </c>
    </row>
    <row r="11" spans="1:14" ht="12.75" customHeight="1" x14ac:dyDescent="0.2">
      <c r="A11" s="72"/>
      <c r="B11" s="75"/>
      <c r="C11" s="78"/>
      <c r="D11" s="81"/>
      <c r="E11" s="84"/>
      <c r="F11" s="69" t="s">
        <v>23</v>
      </c>
      <c r="G11" s="69" t="s">
        <v>24</v>
      </c>
      <c r="H11" s="69" t="s">
        <v>25</v>
      </c>
      <c r="I11" s="69" t="s">
        <v>27</v>
      </c>
      <c r="J11" s="58"/>
      <c r="K11" s="61"/>
      <c r="L11" s="64"/>
      <c r="M11" s="61"/>
      <c r="N11" s="67"/>
    </row>
    <row r="12" spans="1:14" ht="26.25" customHeight="1" x14ac:dyDescent="0.2">
      <c r="A12" s="72"/>
      <c r="B12" s="75"/>
      <c r="C12" s="78"/>
      <c r="D12" s="81"/>
      <c r="E12" s="84"/>
      <c r="F12" s="70"/>
      <c r="G12" s="70"/>
      <c r="H12" s="70"/>
      <c r="I12" s="70"/>
      <c r="J12" s="59"/>
      <c r="K12" s="61"/>
      <c r="L12" s="64"/>
      <c r="M12" s="61"/>
      <c r="N12" s="67"/>
    </row>
    <row r="13" spans="1:14" ht="27" customHeight="1" thickBot="1" x14ac:dyDescent="0.25">
      <c r="A13" s="73"/>
      <c r="B13" s="76"/>
      <c r="C13" s="79"/>
      <c r="D13" s="82"/>
      <c r="E13" s="85"/>
      <c r="F13" s="24">
        <v>20</v>
      </c>
      <c r="G13" s="24">
        <v>20</v>
      </c>
      <c r="H13" s="24">
        <v>20</v>
      </c>
      <c r="I13" s="24">
        <v>20</v>
      </c>
      <c r="J13" s="25" t="s">
        <v>31</v>
      </c>
      <c r="K13" s="62"/>
      <c r="L13" s="65"/>
      <c r="M13" s="62"/>
      <c r="N13" s="68"/>
    </row>
    <row r="14" spans="1:14" ht="24.95" customHeight="1" x14ac:dyDescent="0.2">
      <c r="A14" s="33" t="s">
        <v>0</v>
      </c>
      <c r="B14" s="35">
        <v>12</v>
      </c>
      <c r="C14" s="36" t="s">
        <v>65</v>
      </c>
      <c r="D14" s="40" t="s">
        <v>83</v>
      </c>
      <c r="E14" s="17" t="s">
        <v>28</v>
      </c>
      <c r="F14" s="6">
        <v>19</v>
      </c>
      <c r="G14" s="6">
        <v>17</v>
      </c>
      <c r="H14" s="6">
        <v>18</v>
      </c>
      <c r="I14" s="6">
        <v>18</v>
      </c>
      <c r="J14" s="7">
        <f>SUM(F14:I14)</f>
        <v>72</v>
      </c>
      <c r="K14" s="8">
        <v>2</v>
      </c>
      <c r="L14" s="9">
        <f>J14/80</f>
        <v>0.9</v>
      </c>
      <c r="M14" s="32">
        <v>1</v>
      </c>
      <c r="N14" s="18" t="str">
        <f>IF(J14&gt;74,"MS",IF(J14&gt;69,"I.",IF(J14&gt;62,"II.",IF(J14&gt;54,"III.","-"))))</f>
        <v>I.</v>
      </c>
    </row>
    <row r="15" spans="1:14" ht="24.95" customHeight="1" x14ac:dyDescent="0.2">
      <c r="A15" s="33" t="s">
        <v>1</v>
      </c>
      <c r="B15" s="35">
        <v>2</v>
      </c>
      <c r="C15" s="36" t="s">
        <v>69</v>
      </c>
      <c r="D15" s="40" t="s">
        <v>40</v>
      </c>
      <c r="E15" s="17" t="s">
        <v>28</v>
      </c>
      <c r="F15" s="10">
        <v>17</v>
      </c>
      <c r="G15" s="10">
        <v>16</v>
      </c>
      <c r="H15" s="10">
        <v>20</v>
      </c>
      <c r="I15" s="10">
        <v>19</v>
      </c>
      <c r="J15" s="7">
        <f>SUM(F15:I15)</f>
        <v>72</v>
      </c>
      <c r="K15" s="8">
        <v>1</v>
      </c>
      <c r="L15" s="9">
        <f>J15/80</f>
        <v>0.9</v>
      </c>
      <c r="M15" s="9">
        <f>J15/72</f>
        <v>1</v>
      </c>
      <c r="N15" s="18" t="str">
        <f>IF(J15&gt;74,"MS",IF(J15&gt;69,"I.",IF(J15&gt;62,"II.",IF(J15&gt;54,"III.","-"))))</f>
        <v>I.</v>
      </c>
    </row>
    <row r="16" spans="1:14" ht="24.95" customHeight="1" x14ac:dyDescent="0.2">
      <c r="A16" s="33" t="s">
        <v>2</v>
      </c>
      <c r="B16" s="35">
        <v>3</v>
      </c>
      <c r="C16" s="37" t="s">
        <v>44</v>
      </c>
      <c r="D16" s="42" t="s">
        <v>40</v>
      </c>
      <c r="E16" s="19" t="s">
        <v>26</v>
      </c>
      <c r="F16" s="10">
        <v>18</v>
      </c>
      <c r="G16" s="10">
        <v>14</v>
      </c>
      <c r="H16" s="10">
        <v>18</v>
      </c>
      <c r="I16" s="10">
        <v>19</v>
      </c>
      <c r="J16" s="7">
        <f>SUM(F16:I16)</f>
        <v>69</v>
      </c>
      <c r="K16" s="8">
        <v>2</v>
      </c>
      <c r="L16" s="9">
        <f>J16/80</f>
        <v>0.86250000000000004</v>
      </c>
      <c r="M16" s="9">
        <f>J16/72</f>
        <v>0.95833333333333337</v>
      </c>
      <c r="N16" s="18" t="str">
        <f>IF(J16&gt;74,"MS",IF(J16&gt;69,"I.",IF(J16&gt;62,"II.",IF(J16&gt;54,"III.","-"))))</f>
        <v>II.</v>
      </c>
    </row>
    <row r="17" spans="1:14" ht="24.75" customHeight="1" x14ac:dyDescent="0.2">
      <c r="A17" s="33" t="s">
        <v>3</v>
      </c>
      <c r="B17" s="35">
        <v>13</v>
      </c>
      <c r="C17" s="36" t="s">
        <v>68</v>
      </c>
      <c r="D17" s="40" t="s">
        <v>84</v>
      </c>
      <c r="E17" s="17" t="s">
        <v>28</v>
      </c>
      <c r="F17" s="6">
        <v>20</v>
      </c>
      <c r="G17" s="6">
        <v>15</v>
      </c>
      <c r="H17" s="6">
        <v>16</v>
      </c>
      <c r="I17" s="6">
        <v>18</v>
      </c>
      <c r="J17" s="7">
        <f>SUM(F17:I17)</f>
        <v>69</v>
      </c>
      <c r="K17" s="8">
        <v>1</v>
      </c>
      <c r="L17" s="9">
        <f>J17/80</f>
        <v>0.86250000000000004</v>
      </c>
      <c r="M17" s="9">
        <f t="shared" ref="M17:M35" si="0">J17/72</f>
        <v>0.95833333333333337</v>
      </c>
      <c r="N17" s="18" t="str">
        <f>IF(J17&gt;74,"MS",IF(J17&gt;69,"I.",IF(J17&gt;62,"II.",IF(J17&gt;54,"III.","-"))))</f>
        <v>II.</v>
      </c>
    </row>
    <row r="18" spans="1:14" ht="24.95" customHeight="1" x14ac:dyDescent="0.2">
      <c r="A18" s="33" t="s">
        <v>4</v>
      </c>
      <c r="B18" s="35">
        <v>16</v>
      </c>
      <c r="C18" s="37" t="s">
        <v>71</v>
      </c>
      <c r="D18" s="42" t="s">
        <v>72</v>
      </c>
      <c r="E18" s="17" t="s">
        <v>26</v>
      </c>
      <c r="F18" s="6">
        <v>16</v>
      </c>
      <c r="G18" s="6">
        <v>17</v>
      </c>
      <c r="H18" s="6">
        <v>17</v>
      </c>
      <c r="I18" s="6">
        <v>18</v>
      </c>
      <c r="J18" s="7">
        <f>SUM(F18:I18)</f>
        <v>68</v>
      </c>
      <c r="K18" s="8"/>
      <c r="L18" s="9">
        <f>J18/80</f>
        <v>0.85</v>
      </c>
      <c r="M18" s="9">
        <f t="shared" si="0"/>
        <v>0.94444444444444442</v>
      </c>
      <c r="N18" s="18" t="str">
        <f>IF(J18&gt;74,"MS",IF(J18&gt;69,"I.",IF(J18&gt;62,"II.",IF(J18&gt;54,"III.","-"))))</f>
        <v>II.</v>
      </c>
    </row>
    <row r="19" spans="1:14" ht="24.95" customHeight="1" x14ac:dyDescent="0.2">
      <c r="A19" s="33" t="s">
        <v>14</v>
      </c>
      <c r="B19" s="35">
        <v>1</v>
      </c>
      <c r="C19" s="92" t="s">
        <v>89</v>
      </c>
      <c r="D19" s="93" t="s">
        <v>40</v>
      </c>
      <c r="E19" s="21" t="s">
        <v>28</v>
      </c>
      <c r="F19" s="91">
        <v>16</v>
      </c>
      <c r="G19" s="91">
        <v>18</v>
      </c>
      <c r="H19" s="91">
        <v>16</v>
      </c>
      <c r="I19" s="91">
        <v>18</v>
      </c>
      <c r="J19" s="22">
        <f>SUM(F19:I19)</f>
        <v>68</v>
      </c>
      <c r="K19" s="8"/>
      <c r="L19" s="9">
        <f>J19/80</f>
        <v>0.85</v>
      </c>
      <c r="M19" s="9">
        <f t="shared" si="0"/>
        <v>0.94444444444444442</v>
      </c>
      <c r="N19" s="23" t="str">
        <f>IF(J19&gt;74,"MS",IF(J19&gt;69,"I.",IF(J19&gt;62,"II.",IF(J19&gt;54,"III.","-"))))</f>
        <v>II.</v>
      </c>
    </row>
    <row r="20" spans="1:14" ht="24.95" customHeight="1" x14ac:dyDescent="0.2">
      <c r="A20" s="33" t="s">
        <v>15</v>
      </c>
      <c r="B20" s="35">
        <v>17</v>
      </c>
      <c r="C20" s="36" t="s">
        <v>48</v>
      </c>
      <c r="D20" s="41" t="s">
        <v>39</v>
      </c>
      <c r="E20" s="19" t="s">
        <v>26</v>
      </c>
      <c r="F20" s="10">
        <v>15</v>
      </c>
      <c r="G20" s="10">
        <v>20</v>
      </c>
      <c r="H20" s="10">
        <v>17</v>
      </c>
      <c r="I20" s="10">
        <v>16</v>
      </c>
      <c r="J20" s="7">
        <f>SUM(F20:I20)</f>
        <v>68</v>
      </c>
      <c r="K20" s="8"/>
      <c r="L20" s="9">
        <f>J20/80</f>
        <v>0.85</v>
      </c>
      <c r="M20" s="9">
        <f t="shared" si="0"/>
        <v>0.94444444444444442</v>
      </c>
      <c r="N20" s="18" t="str">
        <f>IF(J20&gt;74,"MS",IF(J20&gt;69,"I.",IF(J20&gt;62,"II.",IF(J20&gt;54,"III.","-"))))</f>
        <v>II.</v>
      </c>
    </row>
    <row r="21" spans="1:14" ht="24.95" customHeight="1" x14ac:dyDescent="0.2">
      <c r="A21" s="33" t="s">
        <v>16</v>
      </c>
      <c r="B21" s="35">
        <v>18</v>
      </c>
      <c r="C21" s="37" t="s">
        <v>93</v>
      </c>
      <c r="D21" s="42" t="s">
        <v>40</v>
      </c>
      <c r="E21" s="17" t="s">
        <v>26</v>
      </c>
      <c r="F21" s="6">
        <v>16</v>
      </c>
      <c r="G21" s="6">
        <v>16</v>
      </c>
      <c r="H21" s="6">
        <v>17</v>
      </c>
      <c r="I21" s="6">
        <v>18</v>
      </c>
      <c r="J21" s="7">
        <f>SUM(F21:I21)</f>
        <v>67</v>
      </c>
      <c r="K21" s="8"/>
      <c r="L21" s="9">
        <f>J21/80</f>
        <v>0.83750000000000002</v>
      </c>
      <c r="M21" s="9">
        <f t="shared" si="0"/>
        <v>0.93055555555555558</v>
      </c>
      <c r="N21" s="18" t="str">
        <f>IF(J21&gt;74,"MS",IF(J21&gt;69,"I.",IF(J21&gt;62,"II.",IF(J21&gt;54,"III.","-"))))</f>
        <v>II.</v>
      </c>
    </row>
    <row r="22" spans="1:14" ht="24.95" customHeight="1" x14ac:dyDescent="0.2">
      <c r="A22" s="33" t="s">
        <v>5</v>
      </c>
      <c r="B22" s="35">
        <v>19</v>
      </c>
      <c r="C22" s="39" t="s">
        <v>94</v>
      </c>
      <c r="D22" s="40" t="s">
        <v>40</v>
      </c>
      <c r="E22" s="17" t="s">
        <v>26</v>
      </c>
      <c r="F22" s="6">
        <v>19</v>
      </c>
      <c r="G22" s="6">
        <v>15</v>
      </c>
      <c r="H22" s="6">
        <v>14</v>
      </c>
      <c r="I22" s="6">
        <v>18</v>
      </c>
      <c r="J22" s="7">
        <f>SUM(F22:I22)</f>
        <v>66</v>
      </c>
      <c r="K22" s="8"/>
      <c r="L22" s="9">
        <f>J22/80</f>
        <v>0.82499999999999996</v>
      </c>
      <c r="M22" s="9">
        <f t="shared" si="0"/>
        <v>0.91666666666666663</v>
      </c>
      <c r="N22" s="18" t="str">
        <f>IF(J22&gt;74,"MS",IF(J22&gt;69,"I.",IF(J22&gt;62,"II.",IF(J22&gt;54,"III.","-"))))</f>
        <v>II.</v>
      </c>
    </row>
    <row r="23" spans="1:14" ht="24.95" customHeight="1" x14ac:dyDescent="0.2">
      <c r="A23" s="33">
        <v>10</v>
      </c>
      <c r="B23" s="35">
        <v>5</v>
      </c>
      <c r="C23" s="37" t="s">
        <v>90</v>
      </c>
      <c r="D23" s="42" t="s">
        <v>63</v>
      </c>
      <c r="E23" s="17" t="s">
        <v>28</v>
      </c>
      <c r="F23" s="6">
        <v>19</v>
      </c>
      <c r="G23" s="6">
        <v>13</v>
      </c>
      <c r="H23" s="6">
        <v>17</v>
      </c>
      <c r="I23" s="6">
        <v>17</v>
      </c>
      <c r="J23" s="7">
        <f>SUM(F23:I23)</f>
        <v>66</v>
      </c>
      <c r="K23" s="8"/>
      <c r="L23" s="9">
        <f>J23/80</f>
        <v>0.82499999999999996</v>
      </c>
      <c r="M23" s="9">
        <f t="shared" si="0"/>
        <v>0.91666666666666663</v>
      </c>
      <c r="N23" s="18" t="str">
        <f>IF(J23&gt;74,"MS",IF(J23&gt;69,"I.",IF(J23&gt;62,"II.",IF(J23&gt;54,"III.","-"))))</f>
        <v>II.</v>
      </c>
    </row>
    <row r="24" spans="1:14" ht="24.95" customHeight="1" x14ac:dyDescent="0.2">
      <c r="A24" s="33">
        <v>11</v>
      </c>
      <c r="B24" s="35">
        <v>10</v>
      </c>
      <c r="C24" s="36" t="s">
        <v>92</v>
      </c>
      <c r="D24" s="40" t="s">
        <v>40</v>
      </c>
      <c r="E24" s="17" t="s">
        <v>26</v>
      </c>
      <c r="F24" s="6">
        <v>17</v>
      </c>
      <c r="G24" s="6">
        <v>15</v>
      </c>
      <c r="H24" s="6">
        <v>15</v>
      </c>
      <c r="I24" s="6">
        <v>14</v>
      </c>
      <c r="J24" s="7">
        <f>SUM(F24:I24)</f>
        <v>61</v>
      </c>
      <c r="K24" s="8"/>
      <c r="L24" s="9">
        <f>J24/80</f>
        <v>0.76249999999999996</v>
      </c>
      <c r="M24" s="9">
        <f t="shared" si="0"/>
        <v>0.84722222222222221</v>
      </c>
      <c r="N24" s="18" t="str">
        <f>IF(J24&gt;74,"MS",IF(J24&gt;69,"I.",IF(J24&gt;62,"II.",IF(J24&gt;54,"III.","-"))))</f>
        <v>III.</v>
      </c>
    </row>
    <row r="25" spans="1:14" ht="24.95" customHeight="1" x14ac:dyDescent="0.2">
      <c r="A25" s="33" t="s">
        <v>17</v>
      </c>
      <c r="B25" s="35">
        <v>11</v>
      </c>
      <c r="C25" s="37" t="s">
        <v>62</v>
      </c>
      <c r="D25" s="42" t="s">
        <v>41</v>
      </c>
      <c r="E25" s="17" t="s">
        <v>28</v>
      </c>
      <c r="F25" s="6">
        <v>17</v>
      </c>
      <c r="G25" s="6">
        <v>16</v>
      </c>
      <c r="H25" s="6">
        <v>14</v>
      </c>
      <c r="I25" s="6">
        <v>14</v>
      </c>
      <c r="J25" s="7">
        <f>SUM(F25:I25)</f>
        <v>61</v>
      </c>
      <c r="K25" s="8"/>
      <c r="L25" s="9">
        <f>J25/80</f>
        <v>0.76249999999999996</v>
      </c>
      <c r="M25" s="9">
        <f t="shared" si="0"/>
        <v>0.84722222222222221</v>
      </c>
      <c r="N25" s="18" t="str">
        <f>IF(J25&gt;74,"MS",IF(J25&gt;69,"I.",IF(J25&gt;62,"II.",IF(J25&gt;54,"III.","-"))))</f>
        <v>III.</v>
      </c>
    </row>
    <row r="26" spans="1:14" ht="24.95" customHeight="1" x14ac:dyDescent="0.2">
      <c r="A26" s="33" t="s">
        <v>18</v>
      </c>
      <c r="B26" s="35">
        <v>4</v>
      </c>
      <c r="C26" s="36" t="s">
        <v>50</v>
      </c>
      <c r="D26" s="40" t="s">
        <v>40</v>
      </c>
      <c r="E26" s="17" t="s">
        <v>28</v>
      </c>
      <c r="F26" s="10">
        <v>18</v>
      </c>
      <c r="G26" s="10">
        <v>16</v>
      </c>
      <c r="H26" s="10">
        <v>12</v>
      </c>
      <c r="I26" s="10">
        <v>13</v>
      </c>
      <c r="J26" s="7">
        <f>SUM(F26:I26)</f>
        <v>59</v>
      </c>
      <c r="K26" s="8"/>
      <c r="L26" s="9">
        <f>J26/80</f>
        <v>0.73750000000000004</v>
      </c>
      <c r="M26" s="9">
        <f t="shared" si="0"/>
        <v>0.81944444444444442</v>
      </c>
      <c r="N26" s="18" t="str">
        <f>IF(J26&gt;74,"MS",IF(J26&gt;69,"I.",IF(J26&gt;62,"II.",IF(J26&gt;54,"III.","-"))))</f>
        <v>III.</v>
      </c>
    </row>
    <row r="27" spans="1:14" ht="24.95" customHeight="1" x14ac:dyDescent="0.2">
      <c r="A27" s="33" t="s">
        <v>7</v>
      </c>
      <c r="B27" s="35">
        <v>9</v>
      </c>
      <c r="C27" s="36" t="s">
        <v>91</v>
      </c>
      <c r="D27" s="40" t="s">
        <v>40</v>
      </c>
      <c r="E27" s="17" t="s">
        <v>28</v>
      </c>
      <c r="F27" s="10">
        <v>16</v>
      </c>
      <c r="G27" s="10">
        <v>13</v>
      </c>
      <c r="H27" s="10">
        <v>16</v>
      </c>
      <c r="I27" s="10">
        <v>13</v>
      </c>
      <c r="J27" s="7">
        <f>SUM(F27:I27)</f>
        <v>58</v>
      </c>
      <c r="K27" s="8"/>
      <c r="L27" s="9">
        <f>J27/80</f>
        <v>0.72499999999999998</v>
      </c>
      <c r="M27" s="9">
        <f t="shared" si="0"/>
        <v>0.80555555555555558</v>
      </c>
      <c r="N27" s="18" t="str">
        <f>IF(J27&gt;74,"MS",IF(J27&gt;69,"I.",IF(J27&gt;62,"II.",IF(J27&gt;54,"III.","-"))))</f>
        <v>III.</v>
      </c>
    </row>
    <row r="28" spans="1:14" ht="24.95" customHeight="1" x14ac:dyDescent="0.2">
      <c r="A28" s="33" t="s">
        <v>19</v>
      </c>
      <c r="B28" s="35">
        <v>15</v>
      </c>
      <c r="C28" s="39" t="s">
        <v>74</v>
      </c>
      <c r="D28" s="41" t="s">
        <v>85</v>
      </c>
      <c r="E28" s="17" t="s">
        <v>28</v>
      </c>
      <c r="F28" s="6">
        <v>11</v>
      </c>
      <c r="G28" s="6">
        <v>16</v>
      </c>
      <c r="H28" s="6">
        <v>11</v>
      </c>
      <c r="I28" s="6">
        <v>16</v>
      </c>
      <c r="J28" s="7">
        <f>SUM(F28:I28)</f>
        <v>54</v>
      </c>
      <c r="K28" s="8"/>
      <c r="L28" s="9">
        <f>J28/80</f>
        <v>0.67500000000000004</v>
      </c>
      <c r="M28" s="9">
        <f t="shared" si="0"/>
        <v>0.75</v>
      </c>
      <c r="N28" s="18" t="str">
        <f>IF(J28&gt;74,"MS",IF(J28&gt;69,"I.",IF(J28&gt;62,"II.",IF(J28&gt;54,"III.","-"))))</f>
        <v>-</v>
      </c>
    </row>
    <row r="29" spans="1:14" ht="24.95" customHeight="1" x14ac:dyDescent="0.2">
      <c r="A29" s="33" t="s">
        <v>8</v>
      </c>
      <c r="B29" s="35">
        <v>22</v>
      </c>
      <c r="C29" s="37" t="s">
        <v>97</v>
      </c>
      <c r="D29" s="42" t="s">
        <v>40</v>
      </c>
      <c r="E29" s="17" t="s">
        <v>26</v>
      </c>
      <c r="F29" s="6">
        <v>12</v>
      </c>
      <c r="G29" s="6">
        <v>14</v>
      </c>
      <c r="H29" s="6">
        <v>13</v>
      </c>
      <c r="I29" s="6">
        <v>13</v>
      </c>
      <c r="J29" s="7">
        <f>SUM(F29:I29)</f>
        <v>52</v>
      </c>
      <c r="K29" s="8"/>
      <c r="L29" s="9">
        <f>J29/80</f>
        <v>0.65</v>
      </c>
      <c r="M29" s="9">
        <f t="shared" si="0"/>
        <v>0.72222222222222221</v>
      </c>
      <c r="N29" s="18" t="str">
        <f>IF(J29&gt;74,"MS",IF(J29&gt;69,"I.",IF(J29&gt;62,"II.",IF(J29&gt;54,"III.","-"))))</f>
        <v>-</v>
      </c>
    </row>
    <row r="30" spans="1:14" ht="24.95" customHeight="1" x14ac:dyDescent="0.2">
      <c r="A30" s="33" t="s">
        <v>20</v>
      </c>
      <c r="B30" s="35">
        <v>7</v>
      </c>
      <c r="C30" s="36" t="s">
        <v>49</v>
      </c>
      <c r="D30" s="40" t="s">
        <v>41</v>
      </c>
      <c r="E30" s="19" t="s">
        <v>28</v>
      </c>
      <c r="F30" s="6">
        <v>14</v>
      </c>
      <c r="G30" s="6">
        <v>16</v>
      </c>
      <c r="H30" s="6">
        <v>19</v>
      </c>
      <c r="I30" s="6"/>
      <c r="J30" s="7">
        <f>SUM(F30:I30)</f>
        <v>49</v>
      </c>
      <c r="K30" s="8"/>
      <c r="L30" s="9">
        <f>J30/80</f>
        <v>0.61250000000000004</v>
      </c>
      <c r="M30" s="9">
        <f t="shared" si="0"/>
        <v>0.68055555555555558</v>
      </c>
      <c r="N30" s="18" t="str">
        <f>IF(J30&gt;74,"MS",IF(J30&gt;69,"I.",IF(J30&gt;62,"II.",IF(J30&gt;54,"III.","-"))))</f>
        <v>-</v>
      </c>
    </row>
    <row r="31" spans="1:14" ht="24.95" customHeight="1" x14ac:dyDescent="0.2">
      <c r="A31" s="33" t="s">
        <v>54</v>
      </c>
      <c r="B31" s="34">
        <v>21</v>
      </c>
      <c r="C31" s="36" t="s">
        <v>96</v>
      </c>
      <c r="D31" s="40" t="s">
        <v>40</v>
      </c>
      <c r="E31" s="52" t="s">
        <v>26</v>
      </c>
      <c r="F31" s="6">
        <v>17</v>
      </c>
      <c r="G31" s="6">
        <v>15</v>
      </c>
      <c r="H31" s="6">
        <v>15</v>
      </c>
      <c r="I31" s="6"/>
      <c r="J31" s="7">
        <f>SUM(F31:I31)</f>
        <v>47</v>
      </c>
      <c r="K31" s="7"/>
      <c r="L31" s="53">
        <f>J31/80</f>
        <v>0.58750000000000002</v>
      </c>
      <c r="M31" s="9">
        <f t="shared" si="0"/>
        <v>0.65277777777777779</v>
      </c>
      <c r="N31" s="18" t="str">
        <f>IF(J31&gt;74,"MS",IF(J31&gt;69,"I.",IF(J31&gt;62,"II.",IF(J31&gt;54,"III.","-"))))</f>
        <v>-</v>
      </c>
    </row>
    <row r="32" spans="1:14" ht="24.95" customHeight="1" x14ac:dyDescent="0.2">
      <c r="A32" s="33" t="s">
        <v>55</v>
      </c>
      <c r="B32" s="35">
        <v>20</v>
      </c>
      <c r="C32" s="37" t="s">
        <v>95</v>
      </c>
      <c r="D32" s="42" t="s">
        <v>40</v>
      </c>
      <c r="E32" s="52" t="s">
        <v>26</v>
      </c>
      <c r="F32" s="6">
        <v>14</v>
      </c>
      <c r="G32" s="6">
        <v>14</v>
      </c>
      <c r="H32" s="6">
        <v>7</v>
      </c>
      <c r="I32" s="6">
        <v>11</v>
      </c>
      <c r="J32" s="7">
        <f>SUM(F32:I32)</f>
        <v>46</v>
      </c>
      <c r="K32" s="7"/>
      <c r="L32" s="53">
        <f>J32/80</f>
        <v>0.57499999999999996</v>
      </c>
      <c r="M32" s="9">
        <f t="shared" si="0"/>
        <v>0.63888888888888884</v>
      </c>
      <c r="N32" s="18" t="str">
        <f>IF(J32&gt;74,"MS",IF(J32&gt;69,"I.",IF(J32&gt;62,"II.",IF(J32&gt;54,"III.","-"))))</f>
        <v>-</v>
      </c>
    </row>
    <row r="33" spans="1:14" ht="24.95" customHeight="1" x14ac:dyDescent="0.2">
      <c r="A33" s="33" t="s">
        <v>56</v>
      </c>
      <c r="B33" s="35">
        <v>8</v>
      </c>
      <c r="C33" s="37" t="s">
        <v>77</v>
      </c>
      <c r="D33" s="42" t="s">
        <v>41</v>
      </c>
      <c r="E33" s="52" t="s">
        <v>28</v>
      </c>
      <c r="F33" s="6">
        <v>12</v>
      </c>
      <c r="G33" s="6">
        <v>13</v>
      </c>
      <c r="H33" s="6">
        <v>12</v>
      </c>
      <c r="I33" s="6">
        <v>7</v>
      </c>
      <c r="J33" s="7">
        <f>SUM(F33:I33)</f>
        <v>44</v>
      </c>
      <c r="K33" s="7"/>
      <c r="L33" s="53">
        <f>J33/80</f>
        <v>0.55000000000000004</v>
      </c>
      <c r="M33" s="9">
        <f t="shared" si="0"/>
        <v>0.61111111111111116</v>
      </c>
      <c r="N33" s="18" t="str">
        <f>IF(J33&gt;74,"MS",IF(J33&gt;69,"I.",IF(J33&gt;62,"II.",IF(J33&gt;54,"III.","-"))))</f>
        <v>-</v>
      </c>
    </row>
    <row r="34" spans="1:14" ht="24.95" customHeight="1" x14ac:dyDescent="0.2">
      <c r="A34" s="33" t="s">
        <v>57</v>
      </c>
      <c r="B34" s="35">
        <v>14</v>
      </c>
      <c r="C34" s="37" t="s">
        <v>78</v>
      </c>
      <c r="D34" s="42" t="s">
        <v>84</v>
      </c>
      <c r="E34" s="52" t="s">
        <v>45</v>
      </c>
      <c r="F34" s="6">
        <v>6</v>
      </c>
      <c r="G34" s="6">
        <v>16</v>
      </c>
      <c r="H34" s="6">
        <v>13</v>
      </c>
      <c r="I34" s="6">
        <v>7</v>
      </c>
      <c r="J34" s="7">
        <f>SUM(F34:I34)</f>
        <v>42</v>
      </c>
      <c r="K34" s="7"/>
      <c r="L34" s="53">
        <f>J34/80</f>
        <v>0.52500000000000002</v>
      </c>
      <c r="M34" s="9">
        <f t="shared" si="0"/>
        <v>0.58333333333333337</v>
      </c>
      <c r="N34" s="18" t="str">
        <f>IF(J34&gt;74,"MS",IF(J34&gt;69,"I.",IF(J34&gt;62,"II.",IF(J34&gt;54,"III.","-"))))</f>
        <v>-</v>
      </c>
    </row>
    <row r="35" spans="1:14" ht="24.95" customHeight="1" x14ac:dyDescent="0.2">
      <c r="A35" s="33" t="s">
        <v>58</v>
      </c>
      <c r="B35" s="35">
        <v>6</v>
      </c>
      <c r="C35" s="39" t="s">
        <v>53</v>
      </c>
      <c r="D35" s="41" t="s">
        <v>40</v>
      </c>
      <c r="E35" s="52" t="s">
        <v>45</v>
      </c>
      <c r="F35" s="6">
        <v>14</v>
      </c>
      <c r="G35" s="6"/>
      <c r="H35" s="6"/>
      <c r="I35" s="6">
        <v>15</v>
      </c>
      <c r="J35" s="7">
        <f>SUM(F35:I35)</f>
        <v>29</v>
      </c>
      <c r="K35" s="7"/>
      <c r="L35" s="53">
        <f>J35/80</f>
        <v>0.36249999999999999</v>
      </c>
      <c r="M35" s="9">
        <f t="shared" si="0"/>
        <v>0.40277777777777779</v>
      </c>
      <c r="N35" s="18" t="str">
        <f>IF(J35&gt;74,"MS",IF(J35&gt;69,"I.",IF(J35&gt;62,"II.",IF(J35&gt;54,"III.","-"))))</f>
        <v>-</v>
      </c>
    </row>
    <row r="36" spans="1:14" ht="31.5" customHeight="1" thickBot="1" x14ac:dyDescent="0.25">
      <c r="A36" s="44" t="s">
        <v>9</v>
      </c>
      <c r="B36" s="45"/>
      <c r="C36" s="45"/>
      <c r="D36" s="46"/>
      <c r="E36" s="47"/>
      <c r="F36" s="48">
        <f>SUM(F14:F35)/440</f>
        <v>0.77954545454545454</v>
      </c>
      <c r="G36" s="48">
        <f t="shared" ref="G36:I36" si="1">SUM(G14:G35)/440</f>
        <v>0.73863636363636365</v>
      </c>
      <c r="H36" s="48">
        <f t="shared" si="1"/>
        <v>0.72045454545454546</v>
      </c>
      <c r="I36" s="48">
        <f t="shared" si="1"/>
        <v>0.6863636363636364</v>
      </c>
      <c r="J36" s="48">
        <f>SUM(J14:J35)/1760</f>
        <v>0.73124999999999996</v>
      </c>
      <c r="K36" s="49"/>
      <c r="L36" s="49"/>
      <c r="M36" s="50"/>
      <c r="N36" s="51"/>
    </row>
    <row r="37" spans="1:14" ht="18.75" x14ac:dyDescent="0.2">
      <c r="A37" s="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18.75" x14ac:dyDescent="0.2">
      <c r="A38" s="31" t="s">
        <v>98</v>
      </c>
    </row>
    <row r="39" spans="1:14" ht="18.75" x14ac:dyDescent="0.2">
      <c r="A39" s="31"/>
    </row>
    <row r="40" spans="1:14" ht="20.25" x14ac:dyDescent="0.25">
      <c r="C40" s="31" t="s">
        <v>21</v>
      </c>
      <c r="D40" s="12" t="s">
        <v>51</v>
      </c>
      <c r="E40" s="12"/>
      <c r="I40" s="28" t="s">
        <v>42</v>
      </c>
      <c r="J40" s="29"/>
      <c r="K40" s="28" t="s">
        <v>29</v>
      </c>
      <c r="L40" s="29"/>
      <c r="M40" s="28" t="s">
        <v>30</v>
      </c>
    </row>
  </sheetData>
  <sheetProtection selectLockedCells="1"/>
  <sortState ref="B14:N35">
    <sortCondition descending="1" ref="J14:J35"/>
    <sortCondition descending="1" ref="K14:K35"/>
    <sortCondition descending="1" ref="I14:I35"/>
    <sortCondition descending="1" ref="H14:H35"/>
    <sortCondition descending="1" ref="G14:G35"/>
  </sortState>
  <mergeCells count="21">
    <mergeCell ref="A8:N8"/>
    <mergeCell ref="A1:N1"/>
    <mergeCell ref="A3:N3"/>
    <mergeCell ref="A4:N4"/>
    <mergeCell ref="A6:N6"/>
    <mergeCell ref="A7:N7"/>
    <mergeCell ref="F11:F12"/>
    <mergeCell ref="G11:G12"/>
    <mergeCell ref="H11:H12"/>
    <mergeCell ref="I11:I12"/>
    <mergeCell ref="A10:A13"/>
    <mergeCell ref="B10:B13"/>
    <mergeCell ref="C10:C13"/>
    <mergeCell ref="D10:D13"/>
    <mergeCell ref="E10:E13"/>
    <mergeCell ref="F10:I10"/>
    <mergeCell ref="J10:J12"/>
    <mergeCell ref="K10:K13"/>
    <mergeCell ref="L10:L13"/>
    <mergeCell ref="M10:M13"/>
    <mergeCell ref="N10:N13"/>
  </mergeCells>
  <conditionalFormatting sqref="F14:I35">
    <cfRule type="cellIs" dxfId="65" priority="1" operator="equal">
      <formula>18</formula>
    </cfRule>
    <cfRule type="cellIs" dxfId="64" priority="2" operator="equal">
      <formula>19</formula>
    </cfRule>
    <cfRule type="cellIs" dxfId="63" priority="3" operator="equal">
      <formula>20</formula>
    </cfRule>
    <cfRule type="cellIs" dxfId="62" priority="18" stopIfTrue="1" operator="equal">
      <formula>14</formula>
    </cfRule>
    <cfRule type="cellIs" dxfId="61" priority="19" stopIfTrue="1" operator="equal">
      <formula>15</formula>
    </cfRule>
    <cfRule type="cellIs" dxfId="60" priority="20" stopIfTrue="1" operator="equal">
      <formula>23</formula>
    </cfRule>
    <cfRule type="cellIs" dxfId="59" priority="21" stopIfTrue="1" operator="equal">
      <formula>25</formula>
    </cfRule>
    <cfRule type="cellIs" dxfId="58" priority="22" stopIfTrue="1" operator="equal">
      <formula>24</formula>
    </cfRule>
    <cfRule type="cellIs" dxfId="57" priority="23" stopIfTrue="1" operator="equal">
      <formula>25</formula>
    </cfRule>
    <cfRule type="cellIs" dxfId="56" priority="30" stopIfTrue="1" operator="equal">
      <formula>15</formula>
    </cfRule>
    <cfRule type="cellIs" dxfId="55" priority="32" stopIfTrue="1" operator="equal">
      <formula>15</formula>
    </cfRule>
    <cfRule type="cellIs" dxfId="54" priority="33" stopIfTrue="1" operator="equal">
      <formula>15</formula>
    </cfRule>
  </conditionalFormatting>
  <conditionalFormatting sqref="J14:K35">
    <cfRule type="cellIs" dxfId="53" priority="31" stopIfTrue="1" operator="equal">
      <formula>200</formula>
    </cfRule>
  </conditionalFormatting>
  <conditionalFormatting sqref="F14:H35">
    <cfRule type="cellIs" dxfId="52" priority="27" stopIfTrue="1" operator="equal">
      <formula>29</formula>
    </cfRule>
    <cfRule type="cellIs" dxfId="51" priority="28" stopIfTrue="1" operator="equal">
      <formula>30</formula>
    </cfRule>
    <cfRule type="cellIs" dxfId="50" priority="29" stopIfTrue="1" operator="equal">
      <formula>31</formula>
    </cfRule>
  </conditionalFormatting>
  <conditionalFormatting sqref="I14:I35">
    <cfRule type="cellIs" dxfId="49" priority="24" stopIfTrue="1" operator="equal">
      <formula>30</formula>
    </cfRule>
    <cfRule type="cellIs" dxfId="48" priority="25" stopIfTrue="1" operator="equal">
      <formula>31</formula>
    </cfRule>
    <cfRule type="cellIs" dxfId="47" priority="26" stopIfTrue="1" operator="equal">
      <formula>32</formula>
    </cfRule>
  </conditionalFormatting>
  <conditionalFormatting sqref="J14:J35">
    <cfRule type="cellIs" dxfId="46" priority="4" operator="between">
      <formula>91</formula>
      <formula>100</formula>
    </cfRule>
    <cfRule type="cellIs" dxfId="45" priority="5" operator="between">
      <formula>86</formula>
      <formula>90</formula>
    </cfRule>
    <cfRule type="cellIs" dxfId="44" priority="6" operator="between">
      <formula>80</formula>
      <formula>85</formula>
    </cfRule>
    <cfRule type="cellIs" dxfId="43" priority="7" operator="between">
      <formula>70</formula>
      <formula>79</formula>
    </cfRule>
    <cfRule type="cellIs" dxfId="42" priority="8" operator="between">
      <formula>70</formula>
      <formula>79</formula>
    </cfRule>
    <cfRule type="cellIs" dxfId="41" priority="13" operator="between">
      <formula>70</formula>
      <formula>79</formula>
    </cfRule>
    <cfRule type="cellIs" dxfId="40" priority="14" operator="between">
      <formula>70</formula>
      <formula>79</formula>
    </cfRule>
    <cfRule type="cellIs" dxfId="39" priority="15" operator="between">
      <formula>80</formula>
      <formula>85</formula>
    </cfRule>
    <cfRule type="cellIs" dxfId="38" priority="16" operator="between">
      <formula>86</formula>
      <formula>90</formula>
    </cfRule>
    <cfRule type="cellIs" dxfId="37" priority="17" operator="between">
      <formula>91</formula>
      <formula>100</formula>
    </cfRule>
  </conditionalFormatting>
  <conditionalFormatting sqref="N14:N36">
    <cfRule type="cellIs" dxfId="36" priority="10" operator="equal">
      <formula>"II."</formula>
    </cfRule>
    <cfRule type="cellIs" dxfId="35" priority="11" operator="equal">
      <formula>"I."</formula>
    </cfRule>
    <cfRule type="cellIs" dxfId="34" priority="12" operator="equal">
      <formula>"MS"</formula>
    </cfRule>
  </conditionalFormatting>
  <conditionalFormatting sqref="N14:N35">
    <cfRule type="cellIs" dxfId="33" priority="9" operator="equal">
      <formula>"III."</formula>
    </cfRule>
  </conditionalFormatting>
  <printOptions horizontalCentered="1" verticalCentered="1"/>
  <pageMargins left="0" right="0" top="0" bottom="0" header="0" footer="0"/>
  <pageSetup paperSize="9" scale="64" orientation="landscape" r:id="rId1"/>
  <headerFooter alignWithMargins="0"/>
  <ignoredErrors>
    <ignoredError sqref="F36:I3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2"/>
  <sheetViews>
    <sheetView zoomScale="80" zoomScaleNormal="80" workbookViewId="0">
      <selection activeCell="E35" sqref="E35"/>
    </sheetView>
  </sheetViews>
  <sheetFormatPr defaultColWidth="9.140625" defaultRowHeight="12.75" x14ac:dyDescent="0.2"/>
  <cols>
    <col min="1" max="1" width="7" style="1" customWidth="1"/>
    <col min="2" max="2" width="5.28515625" style="1" customWidth="1"/>
    <col min="3" max="3" width="26.85546875" style="1" customWidth="1"/>
    <col min="4" max="4" width="22.140625" style="3" customWidth="1"/>
    <col min="5" max="5" width="9" style="3" customWidth="1"/>
    <col min="6" max="9" width="9.85546875" style="1" bestFit="1" customWidth="1"/>
    <col min="10" max="10" width="10.7109375" style="1" customWidth="1"/>
    <col min="11" max="11" width="7.5703125" style="1" customWidth="1"/>
    <col min="12" max="12" width="10" style="1" customWidth="1"/>
    <col min="13" max="13" width="8.85546875" style="1" customWidth="1"/>
    <col min="14" max="14" width="8.85546875" style="4" customWidth="1"/>
    <col min="15" max="16384" width="9.140625" style="1"/>
  </cols>
  <sheetData>
    <row r="1" spans="1:14" ht="26.25" x14ac:dyDescent="0.4">
      <c r="A1" s="88" t="s">
        <v>12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26.25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 x14ac:dyDescent="0.3">
      <c r="A3" s="89" t="s">
        <v>80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ht="20.25" x14ac:dyDescent="0.3">
      <c r="A4" s="89" t="s">
        <v>38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20.25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9.5" x14ac:dyDescent="0.35">
      <c r="A6" s="90" t="s">
        <v>81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4" ht="19.5" x14ac:dyDescent="0.35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8" x14ac:dyDescent="0.25">
      <c r="A8" s="90" t="s">
        <v>82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9.5" thickBot="1" x14ac:dyDescent="0.35">
      <c r="A9" s="20"/>
      <c r="B9" s="20"/>
      <c r="C9" s="20"/>
      <c r="D9" s="2"/>
      <c r="E9" s="2"/>
      <c r="F9" s="13"/>
      <c r="G9" s="14"/>
      <c r="H9" s="15"/>
      <c r="I9" s="16"/>
      <c r="J9" s="13"/>
      <c r="K9" s="14"/>
      <c r="L9" s="13"/>
      <c r="M9" s="14"/>
      <c r="N9" s="16"/>
    </row>
    <row r="10" spans="1:14" ht="26.25" customHeight="1" x14ac:dyDescent="0.2">
      <c r="A10" s="71" t="s">
        <v>33</v>
      </c>
      <c r="B10" s="74" t="s">
        <v>34</v>
      </c>
      <c r="C10" s="77" t="s">
        <v>32</v>
      </c>
      <c r="D10" s="80" t="s">
        <v>35</v>
      </c>
      <c r="E10" s="83" t="s">
        <v>6</v>
      </c>
      <c r="F10" s="86" t="s">
        <v>36</v>
      </c>
      <c r="G10" s="87"/>
      <c r="H10" s="87"/>
      <c r="I10" s="87"/>
      <c r="J10" s="57" t="s">
        <v>37</v>
      </c>
      <c r="K10" s="60" t="s">
        <v>13</v>
      </c>
      <c r="L10" s="63" t="s">
        <v>10</v>
      </c>
      <c r="M10" s="60" t="s">
        <v>11</v>
      </c>
      <c r="N10" s="66" t="s">
        <v>22</v>
      </c>
    </row>
    <row r="11" spans="1:14" ht="12.75" customHeight="1" x14ac:dyDescent="0.2">
      <c r="A11" s="72"/>
      <c r="B11" s="75"/>
      <c r="C11" s="78"/>
      <c r="D11" s="81"/>
      <c r="E11" s="84"/>
      <c r="F11" s="69" t="s">
        <v>23</v>
      </c>
      <c r="G11" s="69" t="s">
        <v>24</v>
      </c>
      <c r="H11" s="69" t="s">
        <v>25</v>
      </c>
      <c r="I11" s="69" t="s">
        <v>27</v>
      </c>
      <c r="J11" s="58"/>
      <c r="K11" s="61"/>
      <c r="L11" s="64"/>
      <c r="M11" s="61"/>
      <c r="N11" s="67"/>
    </row>
    <row r="12" spans="1:14" ht="26.25" customHeight="1" x14ac:dyDescent="0.2">
      <c r="A12" s="72"/>
      <c r="B12" s="75"/>
      <c r="C12" s="78"/>
      <c r="D12" s="81"/>
      <c r="E12" s="84"/>
      <c r="F12" s="70"/>
      <c r="G12" s="70"/>
      <c r="H12" s="70"/>
      <c r="I12" s="70"/>
      <c r="J12" s="59"/>
      <c r="K12" s="61"/>
      <c r="L12" s="64"/>
      <c r="M12" s="61"/>
      <c r="N12" s="67"/>
    </row>
    <row r="13" spans="1:14" ht="27" customHeight="1" thickBot="1" x14ac:dyDescent="0.25">
      <c r="A13" s="73"/>
      <c r="B13" s="76"/>
      <c r="C13" s="79"/>
      <c r="D13" s="82"/>
      <c r="E13" s="85"/>
      <c r="F13" s="24">
        <v>20</v>
      </c>
      <c r="G13" s="24">
        <v>20</v>
      </c>
      <c r="H13" s="24">
        <v>20</v>
      </c>
      <c r="I13" s="24">
        <v>20</v>
      </c>
      <c r="J13" s="25" t="s">
        <v>31</v>
      </c>
      <c r="K13" s="62"/>
      <c r="L13" s="65"/>
      <c r="M13" s="62"/>
      <c r="N13" s="68"/>
    </row>
    <row r="14" spans="1:14" ht="24.95" customHeight="1" x14ac:dyDescent="0.2">
      <c r="A14" s="33" t="s">
        <v>0</v>
      </c>
      <c r="B14" s="34">
        <v>19</v>
      </c>
      <c r="C14" s="36" t="s">
        <v>52</v>
      </c>
      <c r="D14" s="40" t="s">
        <v>41</v>
      </c>
      <c r="E14" s="17" t="s">
        <v>28</v>
      </c>
      <c r="F14" s="6">
        <v>19</v>
      </c>
      <c r="G14" s="6">
        <v>19</v>
      </c>
      <c r="H14" s="6">
        <v>19</v>
      </c>
      <c r="I14" s="6">
        <v>18</v>
      </c>
      <c r="J14" s="7">
        <f t="shared" ref="J14:J34" si="0">SUM(F14:I14)</f>
        <v>75</v>
      </c>
      <c r="K14" s="8"/>
      <c r="L14" s="9">
        <f t="shared" ref="L14:L34" si="1">J14/80</f>
        <v>0.9375</v>
      </c>
      <c r="M14" s="32">
        <v>1</v>
      </c>
      <c r="N14" s="18" t="str">
        <f t="shared" ref="N14:N34" si="2">IF(J14&gt;74,"MS",IF(J14&gt;69,"I.",IF(J14&gt;62,"II.",IF(J14&gt;54,"III.","-"))))</f>
        <v>MS</v>
      </c>
    </row>
    <row r="15" spans="1:14" ht="24.95" customHeight="1" x14ac:dyDescent="0.2">
      <c r="A15" s="33" t="s">
        <v>1</v>
      </c>
      <c r="B15" s="35">
        <v>15</v>
      </c>
      <c r="C15" s="36" t="s">
        <v>65</v>
      </c>
      <c r="D15" s="40" t="s">
        <v>83</v>
      </c>
      <c r="E15" s="17" t="s">
        <v>28</v>
      </c>
      <c r="F15" s="6">
        <v>20</v>
      </c>
      <c r="G15" s="6">
        <v>17</v>
      </c>
      <c r="H15" s="6">
        <v>18</v>
      </c>
      <c r="I15" s="6">
        <v>19</v>
      </c>
      <c r="J15" s="7">
        <f t="shared" si="0"/>
        <v>74</v>
      </c>
      <c r="K15" s="8"/>
      <c r="L15" s="9">
        <f t="shared" si="1"/>
        <v>0.92500000000000004</v>
      </c>
      <c r="M15" s="9">
        <v>0.99</v>
      </c>
      <c r="N15" s="18" t="str">
        <f t="shared" si="2"/>
        <v>I.</v>
      </c>
    </row>
    <row r="16" spans="1:14" ht="24.95" customHeight="1" x14ac:dyDescent="0.2">
      <c r="A16" s="33" t="s">
        <v>2</v>
      </c>
      <c r="B16" s="35">
        <v>9</v>
      </c>
      <c r="C16" s="36" t="s">
        <v>48</v>
      </c>
      <c r="D16" s="41" t="s">
        <v>39</v>
      </c>
      <c r="E16" s="19" t="s">
        <v>26</v>
      </c>
      <c r="F16" s="10">
        <v>17</v>
      </c>
      <c r="G16" s="10">
        <v>18</v>
      </c>
      <c r="H16" s="10">
        <v>18</v>
      </c>
      <c r="I16" s="10">
        <v>19</v>
      </c>
      <c r="J16" s="7">
        <f t="shared" si="0"/>
        <v>72</v>
      </c>
      <c r="K16" s="8"/>
      <c r="L16" s="9">
        <f t="shared" si="1"/>
        <v>0.9</v>
      </c>
      <c r="M16" s="9">
        <f>J16/72</f>
        <v>1</v>
      </c>
      <c r="N16" s="18" t="str">
        <f t="shared" si="2"/>
        <v>I.</v>
      </c>
    </row>
    <row r="17" spans="1:14" ht="24.75" customHeight="1" x14ac:dyDescent="0.2">
      <c r="A17" s="33" t="s">
        <v>3</v>
      </c>
      <c r="B17" s="35">
        <v>5</v>
      </c>
      <c r="C17" s="37" t="s">
        <v>66</v>
      </c>
      <c r="D17" s="42" t="s">
        <v>67</v>
      </c>
      <c r="E17" s="17" t="s">
        <v>28</v>
      </c>
      <c r="F17" s="6">
        <v>18</v>
      </c>
      <c r="G17" s="6">
        <v>18</v>
      </c>
      <c r="H17" s="6">
        <v>19</v>
      </c>
      <c r="I17" s="6">
        <v>17</v>
      </c>
      <c r="J17" s="7">
        <f t="shared" si="0"/>
        <v>72</v>
      </c>
      <c r="K17" s="8"/>
      <c r="L17" s="9">
        <f t="shared" si="1"/>
        <v>0.9</v>
      </c>
      <c r="M17" s="9">
        <f>J17/72</f>
        <v>1</v>
      </c>
      <c r="N17" s="18" t="str">
        <f t="shared" si="2"/>
        <v>I.</v>
      </c>
    </row>
    <row r="18" spans="1:14" ht="24.95" customHeight="1" x14ac:dyDescent="0.2">
      <c r="A18" s="33" t="s">
        <v>4</v>
      </c>
      <c r="B18" s="35">
        <v>10</v>
      </c>
      <c r="C18" s="36" t="s">
        <v>50</v>
      </c>
      <c r="D18" s="40" t="s">
        <v>40</v>
      </c>
      <c r="E18" s="17" t="s">
        <v>28</v>
      </c>
      <c r="F18" s="10">
        <v>19</v>
      </c>
      <c r="G18" s="10">
        <v>17</v>
      </c>
      <c r="H18" s="10">
        <v>17</v>
      </c>
      <c r="I18" s="10">
        <v>17</v>
      </c>
      <c r="J18" s="7">
        <f t="shared" si="0"/>
        <v>70</v>
      </c>
      <c r="K18" s="8"/>
      <c r="L18" s="9">
        <f t="shared" si="1"/>
        <v>0.875</v>
      </c>
      <c r="M18" s="9">
        <f t="shared" ref="M18:M29" si="3">J18/72</f>
        <v>0.97222222222222221</v>
      </c>
      <c r="N18" s="18" t="str">
        <f t="shared" si="2"/>
        <v>I.</v>
      </c>
    </row>
    <row r="19" spans="1:14" ht="24.95" customHeight="1" x14ac:dyDescent="0.2">
      <c r="A19" s="33" t="s">
        <v>14</v>
      </c>
      <c r="B19" s="35">
        <v>14</v>
      </c>
      <c r="C19" s="38" t="s">
        <v>68</v>
      </c>
      <c r="D19" s="43" t="s">
        <v>84</v>
      </c>
      <c r="E19" s="21" t="s">
        <v>28</v>
      </c>
      <c r="F19" s="11">
        <v>17</v>
      </c>
      <c r="G19" s="11">
        <v>20</v>
      </c>
      <c r="H19" s="11">
        <v>16</v>
      </c>
      <c r="I19" s="11">
        <v>17</v>
      </c>
      <c r="J19" s="22">
        <f t="shared" si="0"/>
        <v>70</v>
      </c>
      <c r="K19" s="8"/>
      <c r="L19" s="9">
        <f t="shared" si="1"/>
        <v>0.875</v>
      </c>
      <c r="M19" s="9">
        <f t="shared" si="3"/>
        <v>0.97222222222222221</v>
      </c>
      <c r="N19" s="23" t="str">
        <f t="shared" si="2"/>
        <v>I.</v>
      </c>
    </row>
    <row r="20" spans="1:14" ht="24.95" customHeight="1" x14ac:dyDescent="0.2">
      <c r="A20" s="33" t="s">
        <v>15</v>
      </c>
      <c r="B20" s="35">
        <v>13</v>
      </c>
      <c r="C20" s="36" t="s">
        <v>69</v>
      </c>
      <c r="D20" s="40" t="s">
        <v>40</v>
      </c>
      <c r="E20" s="17" t="s">
        <v>28</v>
      </c>
      <c r="F20" s="10">
        <v>18</v>
      </c>
      <c r="G20" s="10">
        <v>14</v>
      </c>
      <c r="H20" s="10">
        <v>17</v>
      </c>
      <c r="I20" s="10">
        <v>20</v>
      </c>
      <c r="J20" s="7">
        <f t="shared" si="0"/>
        <v>69</v>
      </c>
      <c r="K20" s="8"/>
      <c r="L20" s="9">
        <f t="shared" si="1"/>
        <v>0.86250000000000004</v>
      </c>
      <c r="M20" s="9">
        <f t="shared" si="3"/>
        <v>0.95833333333333337</v>
      </c>
      <c r="N20" s="18" t="str">
        <f t="shared" si="2"/>
        <v>II.</v>
      </c>
    </row>
    <row r="21" spans="1:14" ht="24.95" customHeight="1" x14ac:dyDescent="0.2">
      <c r="A21" s="33" t="s">
        <v>16</v>
      </c>
      <c r="B21" s="35">
        <v>1</v>
      </c>
      <c r="C21" s="39" t="s">
        <v>70</v>
      </c>
      <c r="D21" s="41" t="s">
        <v>39</v>
      </c>
      <c r="E21" s="17" t="s">
        <v>28</v>
      </c>
      <c r="F21" s="10">
        <v>18</v>
      </c>
      <c r="G21" s="10">
        <v>15</v>
      </c>
      <c r="H21" s="10">
        <v>18</v>
      </c>
      <c r="I21" s="10">
        <v>18</v>
      </c>
      <c r="J21" s="7">
        <f t="shared" si="0"/>
        <v>69</v>
      </c>
      <c r="K21" s="8"/>
      <c r="L21" s="9">
        <f t="shared" si="1"/>
        <v>0.86250000000000004</v>
      </c>
      <c r="M21" s="9">
        <f t="shared" si="3"/>
        <v>0.95833333333333337</v>
      </c>
      <c r="N21" s="18" t="str">
        <f t="shared" si="2"/>
        <v>II.</v>
      </c>
    </row>
    <row r="22" spans="1:14" ht="24.95" customHeight="1" x14ac:dyDescent="0.2">
      <c r="A22" s="33" t="s">
        <v>5</v>
      </c>
      <c r="B22" s="35">
        <v>8</v>
      </c>
      <c r="C22" s="37" t="s">
        <v>71</v>
      </c>
      <c r="D22" s="42" t="s">
        <v>72</v>
      </c>
      <c r="E22" s="17" t="s">
        <v>26</v>
      </c>
      <c r="F22" s="6">
        <v>15</v>
      </c>
      <c r="G22" s="6">
        <v>19</v>
      </c>
      <c r="H22" s="6">
        <v>17</v>
      </c>
      <c r="I22" s="6">
        <v>18</v>
      </c>
      <c r="J22" s="7">
        <f t="shared" si="0"/>
        <v>69</v>
      </c>
      <c r="K22" s="8"/>
      <c r="L22" s="9">
        <f t="shared" si="1"/>
        <v>0.86250000000000004</v>
      </c>
      <c r="M22" s="9">
        <f t="shared" si="3"/>
        <v>0.95833333333333337</v>
      </c>
      <c r="N22" s="18" t="str">
        <f t="shared" si="2"/>
        <v>II.</v>
      </c>
    </row>
    <row r="23" spans="1:14" ht="24.95" customHeight="1" x14ac:dyDescent="0.2">
      <c r="A23" s="33">
        <v>10</v>
      </c>
      <c r="B23" s="35">
        <v>6</v>
      </c>
      <c r="C23" s="37" t="s">
        <v>44</v>
      </c>
      <c r="D23" s="42" t="s">
        <v>40</v>
      </c>
      <c r="E23" s="19" t="s">
        <v>26</v>
      </c>
      <c r="F23" s="10">
        <v>15</v>
      </c>
      <c r="G23" s="10">
        <v>17</v>
      </c>
      <c r="H23" s="10">
        <v>17</v>
      </c>
      <c r="I23" s="10">
        <v>18</v>
      </c>
      <c r="J23" s="7">
        <f t="shared" si="0"/>
        <v>67</v>
      </c>
      <c r="K23" s="8"/>
      <c r="L23" s="9">
        <f t="shared" ref="L23" si="4">J23/80</f>
        <v>0.83750000000000002</v>
      </c>
      <c r="M23" s="9">
        <f t="shared" si="3"/>
        <v>0.93055555555555558</v>
      </c>
      <c r="N23" s="18" t="str">
        <f t="shared" ref="N23" si="5">IF(J23&gt;74,"MS",IF(J23&gt;69,"I.",IF(J23&gt;62,"II.",IF(J23&gt;54,"III.","-"))))</f>
        <v>II.</v>
      </c>
    </row>
    <row r="24" spans="1:14" ht="24.95" customHeight="1" x14ac:dyDescent="0.2">
      <c r="A24" s="33">
        <v>11</v>
      </c>
      <c r="B24" s="35">
        <v>21</v>
      </c>
      <c r="C24" s="36" t="s">
        <v>49</v>
      </c>
      <c r="D24" s="40" t="s">
        <v>41</v>
      </c>
      <c r="E24" s="19" t="s">
        <v>28</v>
      </c>
      <c r="F24" s="6">
        <v>17</v>
      </c>
      <c r="G24" s="6">
        <v>16</v>
      </c>
      <c r="H24" s="6">
        <v>18</v>
      </c>
      <c r="I24" s="6">
        <v>15</v>
      </c>
      <c r="J24" s="7">
        <f t="shared" si="0"/>
        <v>66</v>
      </c>
      <c r="K24" s="8"/>
      <c r="L24" s="9">
        <f t="shared" si="1"/>
        <v>0.82499999999999996</v>
      </c>
      <c r="M24" s="9">
        <f t="shared" si="3"/>
        <v>0.91666666666666663</v>
      </c>
      <c r="N24" s="18" t="str">
        <f t="shared" si="2"/>
        <v>II.</v>
      </c>
    </row>
    <row r="25" spans="1:14" ht="24.95" customHeight="1" x14ac:dyDescent="0.2">
      <c r="A25" s="33" t="s">
        <v>17</v>
      </c>
      <c r="B25" s="35">
        <v>11</v>
      </c>
      <c r="C25" s="39" t="s">
        <v>53</v>
      </c>
      <c r="D25" s="41" t="s">
        <v>40</v>
      </c>
      <c r="E25" s="17" t="s">
        <v>45</v>
      </c>
      <c r="F25" s="6">
        <v>18</v>
      </c>
      <c r="G25" s="6">
        <v>14</v>
      </c>
      <c r="H25" s="6">
        <v>16</v>
      </c>
      <c r="I25" s="6">
        <v>17</v>
      </c>
      <c r="J25" s="7">
        <f t="shared" si="0"/>
        <v>65</v>
      </c>
      <c r="K25" s="8"/>
      <c r="L25" s="9">
        <f t="shared" si="1"/>
        <v>0.8125</v>
      </c>
      <c r="M25" s="9">
        <f t="shared" si="3"/>
        <v>0.90277777777777779</v>
      </c>
      <c r="N25" s="18" t="str">
        <f t="shared" si="2"/>
        <v>II.</v>
      </c>
    </row>
    <row r="26" spans="1:14" ht="24.95" customHeight="1" x14ac:dyDescent="0.2">
      <c r="A26" s="33" t="s">
        <v>18</v>
      </c>
      <c r="B26" s="35">
        <v>20</v>
      </c>
      <c r="C26" s="37" t="s">
        <v>62</v>
      </c>
      <c r="D26" s="42" t="s">
        <v>41</v>
      </c>
      <c r="E26" s="17" t="s">
        <v>28</v>
      </c>
      <c r="F26" s="6">
        <v>15</v>
      </c>
      <c r="G26" s="6">
        <v>15</v>
      </c>
      <c r="H26" s="6">
        <v>15</v>
      </c>
      <c r="I26" s="6">
        <v>15</v>
      </c>
      <c r="J26" s="7">
        <f t="shared" si="0"/>
        <v>60</v>
      </c>
      <c r="K26" s="8"/>
      <c r="L26" s="9">
        <f t="shared" si="1"/>
        <v>0.75</v>
      </c>
      <c r="M26" s="9">
        <f t="shared" si="3"/>
        <v>0.83333333333333337</v>
      </c>
      <c r="N26" s="18" t="str">
        <f t="shared" si="2"/>
        <v>III.</v>
      </c>
    </row>
    <row r="27" spans="1:14" ht="24.95" customHeight="1" x14ac:dyDescent="0.2">
      <c r="A27" s="33" t="s">
        <v>7</v>
      </c>
      <c r="B27" s="35">
        <v>12</v>
      </c>
      <c r="C27" s="36" t="s">
        <v>61</v>
      </c>
      <c r="D27" s="40" t="s">
        <v>64</v>
      </c>
      <c r="E27" s="17" t="s">
        <v>26</v>
      </c>
      <c r="F27" s="6">
        <v>14</v>
      </c>
      <c r="G27" s="6">
        <v>12</v>
      </c>
      <c r="H27" s="6">
        <v>14</v>
      </c>
      <c r="I27" s="6">
        <v>19</v>
      </c>
      <c r="J27" s="7">
        <f t="shared" si="0"/>
        <v>59</v>
      </c>
      <c r="K27" s="8"/>
      <c r="L27" s="9">
        <f t="shared" si="1"/>
        <v>0.73750000000000004</v>
      </c>
      <c r="M27" s="9">
        <f t="shared" si="3"/>
        <v>0.81944444444444442</v>
      </c>
      <c r="N27" s="18" t="str">
        <f t="shared" si="2"/>
        <v>III.</v>
      </c>
    </row>
    <row r="28" spans="1:14" ht="24.95" customHeight="1" x14ac:dyDescent="0.2">
      <c r="A28" s="33" t="s">
        <v>19</v>
      </c>
      <c r="B28" s="35">
        <v>2</v>
      </c>
      <c r="C28" s="36" t="s">
        <v>73</v>
      </c>
      <c r="D28" s="40" t="s">
        <v>72</v>
      </c>
      <c r="E28" s="17" t="s">
        <v>28</v>
      </c>
      <c r="F28" s="10">
        <v>14</v>
      </c>
      <c r="G28" s="10">
        <v>15</v>
      </c>
      <c r="H28" s="10">
        <v>13</v>
      </c>
      <c r="I28" s="10">
        <v>17</v>
      </c>
      <c r="J28" s="7">
        <f t="shared" si="0"/>
        <v>59</v>
      </c>
      <c r="K28" s="8"/>
      <c r="L28" s="9">
        <f t="shared" si="1"/>
        <v>0.73750000000000004</v>
      </c>
      <c r="M28" s="9">
        <f t="shared" si="3"/>
        <v>0.81944444444444442</v>
      </c>
      <c r="N28" s="18" t="str">
        <f t="shared" si="2"/>
        <v>III.</v>
      </c>
    </row>
    <row r="29" spans="1:14" ht="24.95" customHeight="1" x14ac:dyDescent="0.2">
      <c r="A29" s="33" t="s">
        <v>8</v>
      </c>
      <c r="B29" s="35">
        <v>16</v>
      </c>
      <c r="C29" s="39" t="s">
        <v>74</v>
      </c>
      <c r="D29" s="41" t="s">
        <v>85</v>
      </c>
      <c r="E29" s="17" t="s">
        <v>28</v>
      </c>
      <c r="F29" s="6">
        <v>14</v>
      </c>
      <c r="G29" s="6">
        <v>15</v>
      </c>
      <c r="H29" s="6">
        <v>14</v>
      </c>
      <c r="I29" s="6">
        <v>13</v>
      </c>
      <c r="J29" s="7">
        <f t="shared" si="0"/>
        <v>56</v>
      </c>
      <c r="K29" s="8"/>
      <c r="L29" s="9">
        <f t="shared" si="1"/>
        <v>0.7</v>
      </c>
      <c r="M29" s="9">
        <f t="shared" si="3"/>
        <v>0.77777777777777779</v>
      </c>
      <c r="N29" s="18" t="str">
        <f t="shared" si="2"/>
        <v>III.</v>
      </c>
    </row>
    <row r="30" spans="1:14" ht="24.95" customHeight="1" x14ac:dyDescent="0.2">
      <c r="A30" s="33" t="s">
        <v>20</v>
      </c>
      <c r="B30" s="35">
        <v>3</v>
      </c>
      <c r="C30" s="37" t="s">
        <v>46</v>
      </c>
      <c r="D30" s="42" t="s">
        <v>47</v>
      </c>
      <c r="E30" s="17" t="s">
        <v>26</v>
      </c>
      <c r="F30" s="6">
        <v>14</v>
      </c>
      <c r="G30" s="6">
        <v>14</v>
      </c>
      <c r="H30" s="6">
        <v>12</v>
      </c>
      <c r="I30" s="6">
        <v>14</v>
      </c>
      <c r="J30" s="7">
        <f t="shared" si="0"/>
        <v>54</v>
      </c>
      <c r="K30" s="8"/>
      <c r="L30" s="9">
        <f t="shared" si="1"/>
        <v>0.67500000000000004</v>
      </c>
      <c r="M30" s="9">
        <f>J30/72</f>
        <v>0.75</v>
      </c>
      <c r="N30" s="18" t="str">
        <f t="shared" si="2"/>
        <v>-</v>
      </c>
    </row>
    <row r="31" spans="1:14" ht="24.95" customHeight="1" x14ac:dyDescent="0.2">
      <c r="A31" s="33" t="s">
        <v>54</v>
      </c>
      <c r="B31" s="35">
        <v>4</v>
      </c>
      <c r="C31" s="37" t="s">
        <v>75</v>
      </c>
      <c r="D31" s="42" t="s">
        <v>67</v>
      </c>
      <c r="E31" s="52" t="s">
        <v>26</v>
      </c>
      <c r="F31" s="6">
        <v>12</v>
      </c>
      <c r="G31" s="6">
        <v>8</v>
      </c>
      <c r="H31" s="6">
        <v>15</v>
      </c>
      <c r="I31" s="6">
        <v>15</v>
      </c>
      <c r="J31" s="7">
        <f t="shared" si="0"/>
        <v>50</v>
      </c>
      <c r="K31" s="7"/>
      <c r="L31" s="53">
        <f t="shared" si="1"/>
        <v>0.625</v>
      </c>
      <c r="M31" s="53">
        <f>J31/72</f>
        <v>0.69444444444444442</v>
      </c>
      <c r="N31" s="18" t="str">
        <f t="shared" si="2"/>
        <v>-</v>
      </c>
    </row>
    <row r="32" spans="1:14" ht="24.95" customHeight="1" x14ac:dyDescent="0.2">
      <c r="A32" s="33" t="s">
        <v>55</v>
      </c>
      <c r="B32" s="35">
        <v>18</v>
      </c>
      <c r="C32" s="37" t="s">
        <v>76</v>
      </c>
      <c r="D32" s="42" t="s">
        <v>63</v>
      </c>
      <c r="E32" s="52" t="s">
        <v>26</v>
      </c>
      <c r="F32" s="6">
        <v>9</v>
      </c>
      <c r="G32" s="6">
        <v>11</v>
      </c>
      <c r="H32" s="6">
        <v>13</v>
      </c>
      <c r="I32" s="6">
        <v>16</v>
      </c>
      <c r="J32" s="7">
        <f t="shared" si="0"/>
        <v>49</v>
      </c>
      <c r="K32" s="7"/>
      <c r="L32" s="53">
        <f t="shared" si="1"/>
        <v>0.61250000000000004</v>
      </c>
      <c r="M32" s="53">
        <f>J32/72</f>
        <v>0.68055555555555558</v>
      </c>
      <c r="N32" s="18" t="str">
        <f t="shared" si="2"/>
        <v>-</v>
      </c>
    </row>
    <row r="33" spans="1:14" ht="24.95" customHeight="1" x14ac:dyDescent="0.2">
      <c r="A33" s="33" t="s">
        <v>56</v>
      </c>
      <c r="B33" s="35">
        <v>7</v>
      </c>
      <c r="C33" s="37" t="s">
        <v>77</v>
      </c>
      <c r="D33" s="42" t="s">
        <v>41</v>
      </c>
      <c r="E33" s="52" t="s">
        <v>28</v>
      </c>
      <c r="F33" s="6">
        <v>9</v>
      </c>
      <c r="G33" s="6">
        <v>11</v>
      </c>
      <c r="H33" s="6">
        <v>10</v>
      </c>
      <c r="I33" s="6">
        <v>11</v>
      </c>
      <c r="J33" s="7">
        <f t="shared" si="0"/>
        <v>41</v>
      </c>
      <c r="K33" s="7"/>
      <c r="L33" s="53">
        <f t="shared" si="1"/>
        <v>0.51249999999999996</v>
      </c>
      <c r="M33" s="53">
        <f>J33/72</f>
        <v>0.56944444444444442</v>
      </c>
      <c r="N33" s="18" t="str">
        <f t="shared" si="2"/>
        <v>-</v>
      </c>
    </row>
    <row r="34" spans="1:14" ht="24.95" customHeight="1" x14ac:dyDescent="0.2">
      <c r="A34" s="33" t="s">
        <v>57</v>
      </c>
      <c r="B34" s="35">
        <v>17</v>
      </c>
      <c r="C34" s="37" t="s">
        <v>78</v>
      </c>
      <c r="D34" s="42" t="s">
        <v>84</v>
      </c>
      <c r="E34" s="52" t="s">
        <v>45</v>
      </c>
      <c r="F34" s="6">
        <v>7</v>
      </c>
      <c r="G34" s="6">
        <v>14</v>
      </c>
      <c r="H34" s="6">
        <v>11</v>
      </c>
      <c r="I34" s="6">
        <v>9</v>
      </c>
      <c r="J34" s="7">
        <f t="shared" si="0"/>
        <v>41</v>
      </c>
      <c r="K34" s="7"/>
      <c r="L34" s="53">
        <f t="shared" si="1"/>
        <v>0.51249999999999996</v>
      </c>
      <c r="M34" s="53">
        <f>J34/72</f>
        <v>0.56944444444444442</v>
      </c>
      <c r="N34" s="18" t="str">
        <f t="shared" si="2"/>
        <v>-</v>
      </c>
    </row>
    <row r="35" spans="1:14" ht="24.95" customHeight="1" x14ac:dyDescent="0.2">
      <c r="A35" s="33" t="s">
        <v>58</v>
      </c>
      <c r="B35" s="35"/>
      <c r="C35" s="37"/>
      <c r="D35" s="42"/>
      <c r="E35" s="52"/>
      <c r="F35" s="6"/>
      <c r="G35" s="6"/>
      <c r="H35" s="6"/>
      <c r="I35" s="6"/>
      <c r="J35" s="7"/>
      <c r="K35" s="7"/>
      <c r="L35" s="53"/>
      <c r="M35" s="53"/>
      <c r="N35" s="18"/>
    </row>
    <row r="36" spans="1:14" ht="24.95" customHeight="1" x14ac:dyDescent="0.2">
      <c r="A36" s="33" t="s">
        <v>59</v>
      </c>
      <c r="B36" s="35"/>
      <c r="C36" s="37"/>
      <c r="D36" s="42"/>
      <c r="E36" s="52"/>
      <c r="F36" s="6"/>
      <c r="G36" s="6"/>
      <c r="H36" s="6"/>
      <c r="I36" s="6"/>
      <c r="J36" s="7"/>
      <c r="K36" s="7"/>
      <c r="L36" s="53"/>
      <c r="M36" s="53"/>
      <c r="N36" s="18"/>
    </row>
    <row r="37" spans="1:14" ht="24.95" customHeight="1" x14ac:dyDescent="0.2">
      <c r="A37" s="33" t="s">
        <v>60</v>
      </c>
      <c r="B37" s="35"/>
      <c r="C37" s="37"/>
      <c r="D37" s="42"/>
      <c r="E37" s="52"/>
      <c r="F37" s="6"/>
      <c r="G37" s="6"/>
      <c r="H37" s="6"/>
      <c r="I37" s="6"/>
      <c r="J37" s="7"/>
      <c r="K37" s="7"/>
      <c r="L37" s="53"/>
      <c r="M37" s="53"/>
      <c r="N37" s="18"/>
    </row>
    <row r="38" spans="1:14" ht="31.5" customHeight="1" thickBot="1" x14ac:dyDescent="0.25">
      <c r="A38" s="44" t="s">
        <v>9</v>
      </c>
      <c r="B38" s="45"/>
      <c r="C38" s="45"/>
      <c r="D38" s="46"/>
      <c r="E38" s="47"/>
      <c r="F38" s="48">
        <f>SUM(F14:F37)/460</f>
        <v>0.69347826086956521</v>
      </c>
      <c r="G38" s="48">
        <f t="shared" ref="G38:I38" si="6">SUM(G14:G37)/460</f>
        <v>0.69347826086956521</v>
      </c>
      <c r="H38" s="48">
        <f t="shared" si="6"/>
        <v>0.71086956521739131</v>
      </c>
      <c r="I38" s="48">
        <f t="shared" si="6"/>
        <v>0.74347826086956526</v>
      </c>
      <c r="J38" s="48">
        <f>SUM(J14:J37)/1920</f>
        <v>0.68072916666666672</v>
      </c>
      <c r="K38" s="49"/>
      <c r="L38" s="49"/>
      <c r="M38" s="50"/>
      <c r="N38" s="51"/>
    </row>
    <row r="39" spans="1:14" ht="18.75" x14ac:dyDescent="0.2">
      <c r="A39" s="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8.75" x14ac:dyDescent="0.2">
      <c r="A40" s="31" t="s">
        <v>79</v>
      </c>
    </row>
    <row r="41" spans="1:14" ht="18.75" x14ac:dyDescent="0.2">
      <c r="A41" s="31"/>
    </row>
    <row r="42" spans="1:14" ht="20.25" x14ac:dyDescent="0.25">
      <c r="C42" s="31" t="s">
        <v>21</v>
      </c>
      <c r="D42" s="12" t="s">
        <v>51</v>
      </c>
      <c r="E42" s="12"/>
      <c r="I42" s="28" t="s">
        <v>42</v>
      </c>
      <c r="J42" s="29"/>
      <c r="K42" s="28" t="s">
        <v>29</v>
      </c>
      <c r="L42" s="29"/>
      <c r="M42" s="28" t="s">
        <v>30</v>
      </c>
    </row>
  </sheetData>
  <sheetProtection selectLockedCells="1"/>
  <sortState ref="B14:K30">
    <sortCondition descending="1" ref="J14:J30"/>
    <sortCondition descending="1" ref="I14:I30"/>
    <sortCondition descending="1" ref="H14:H30"/>
    <sortCondition descending="1" ref="G14:G30"/>
  </sortState>
  <mergeCells count="21">
    <mergeCell ref="J10:J12"/>
    <mergeCell ref="K10:K13"/>
    <mergeCell ref="L10:L13"/>
    <mergeCell ref="M10:M13"/>
    <mergeCell ref="N10:N13"/>
    <mergeCell ref="A8:N8"/>
    <mergeCell ref="E10:E13"/>
    <mergeCell ref="A1:N1"/>
    <mergeCell ref="A3:N3"/>
    <mergeCell ref="A4:N4"/>
    <mergeCell ref="A6:N6"/>
    <mergeCell ref="A7:N7"/>
    <mergeCell ref="A10:A13"/>
    <mergeCell ref="B10:B13"/>
    <mergeCell ref="C10:C13"/>
    <mergeCell ref="D10:D13"/>
    <mergeCell ref="F10:I10"/>
    <mergeCell ref="F11:F12"/>
    <mergeCell ref="G11:G12"/>
    <mergeCell ref="H11:H12"/>
    <mergeCell ref="I11:I12"/>
  </mergeCells>
  <conditionalFormatting sqref="F14:I37">
    <cfRule type="cellIs" dxfId="32" priority="34" operator="equal">
      <formula>18</formula>
    </cfRule>
    <cfRule type="cellIs" dxfId="31" priority="35" operator="equal">
      <formula>19</formula>
    </cfRule>
    <cfRule type="cellIs" dxfId="30" priority="36" operator="equal">
      <formula>20</formula>
    </cfRule>
    <cfRule type="cellIs" dxfId="29" priority="51" stopIfTrue="1" operator="equal">
      <formula>14</formula>
    </cfRule>
    <cfRule type="cellIs" dxfId="28" priority="52" stopIfTrue="1" operator="equal">
      <formula>15</formula>
    </cfRule>
    <cfRule type="cellIs" dxfId="27" priority="53" stopIfTrue="1" operator="equal">
      <formula>23</formula>
    </cfRule>
    <cfRule type="cellIs" dxfId="26" priority="54" stopIfTrue="1" operator="equal">
      <formula>25</formula>
    </cfRule>
    <cfRule type="cellIs" dxfId="25" priority="55" stopIfTrue="1" operator="equal">
      <formula>24</formula>
    </cfRule>
    <cfRule type="cellIs" dxfId="24" priority="56" stopIfTrue="1" operator="equal">
      <formula>25</formula>
    </cfRule>
    <cfRule type="cellIs" dxfId="23" priority="63" stopIfTrue="1" operator="equal">
      <formula>15</formula>
    </cfRule>
    <cfRule type="cellIs" dxfId="22" priority="65" stopIfTrue="1" operator="equal">
      <formula>15</formula>
    </cfRule>
    <cfRule type="cellIs" dxfId="21" priority="66" stopIfTrue="1" operator="equal">
      <formula>15</formula>
    </cfRule>
  </conditionalFormatting>
  <conditionalFormatting sqref="J14:K37">
    <cfRule type="cellIs" dxfId="20" priority="64" stopIfTrue="1" operator="equal">
      <formula>200</formula>
    </cfRule>
  </conditionalFormatting>
  <conditionalFormatting sqref="F14:H37">
    <cfRule type="cellIs" dxfId="19" priority="60" stopIfTrue="1" operator="equal">
      <formula>29</formula>
    </cfRule>
    <cfRule type="cellIs" dxfId="18" priority="61" stopIfTrue="1" operator="equal">
      <formula>30</formula>
    </cfRule>
    <cfRule type="cellIs" dxfId="17" priority="62" stopIfTrue="1" operator="equal">
      <formula>31</formula>
    </cfRule>
  </conditionalFormatting>
  <conditionalFormatting sqref="I14:I37">
    <cfRule type="cellIs" dxfId="16" priority="57" stopIfTrue="1" operator="equal">
      <formula>30</formula>
    </cfRule>
    <cfRule type="cellIs" dxfId="15" priority="58" stopIfTrue="1" operator="equal">
      <formula>31</formula>
    </cfRule>
    <cfRule type="cellIs" dxfId="14" priority="59" stopIfTrue="1" operator="equal">
      <formula>32</formula>
    </cfRule>
  </conditionalFormatting>
  <conditionalFormatting sqref="J14:J37">
    <cfRule type="cellIs" dxfId="13" priority="37" operator="between">
      <formula>91</formula>
      <formula>100</formula>
    </cfRule>
    <cfRule type="cellIs" dxfId="12" priority="38" operator="between">
      <formula>86</formula>
      <formula>90</formula>
    </cfRule>
    <cfRule type="cellIs" dxfId="11" priority="39" operator="between">
      <formula>80</formula>
      <formula>85</formula>
    </cfRule>
    <cfRule type="cellIs" dxfId="10" priority="40" operator="between">
      <formula>70</formula>
      <formula>79</formula>
    </cfRule>
    <cfRule type="cellIs" dxfId="9" priority="41" operator="between">
      <formula>70</formula>
      <formula>79</formula>
    </cfRule>
    <cfRule type="cellIs" dxfId="8" priority="46" operator="between">
      <formula>70</formula>
      <formula>79</formula>
    </cfRule>
    <cfRule type="cellIs" dxfId="7" priority="47" operator="between">
      <formula>70</formula>
      <formula>79</formula>
    </cfRule>
    <cfRule type="cellIs" dxfId="6" priority="48" operator="between">
      <formula>80</formula>
      <formula>85</formula>
    </cfRule>
    <cfRule type="cellIs" dxfId="5" priority="49" operator="between">
      <formula>86</formula>
      <formula>90</formula>
    </cfRule>
    <cfRule type="cellIs" dxfId="4" priority="50" operator="between">
      <formula>91</formula>
      <formula>100</formula>
    </cfRule>
  </conditionalFormatting>
  <conditionalFormatting sqref="N14:N38">
    <cfRule type="cellIs" dxfId="3" priority="43" operator="equal">
      <formula>"II."</formula>
    </cfRule>
    <cfRule type="cellIs" dxfId="2" priority="44" operator="equal">
      <formula>"I."</formula>
    </cfRule>
    <cfRule type="cellIs" dxfId="1" priority="45" operator="equal">
      <formula>"MS"</formula>
    </cfRule>
  </conditionalFormatting>
  <conditionalFormatting sqref="N14:N37">
    <cfRule type="cellIs" dxfId="0" priority="42" operator="equal">
      <formula>"III."</formula>
    </cfRule>
  </conditionalFormatting>
  <printOptions horizontalCentered="1" verticalCentered="1"/>
  <pageMargins left="0" right="0" top="0" bottom="0" header="0" footer="0"/>
  <pageSetup paperSize="9" scale="7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OS 80 upr.</vt:lpstr>
      <vt:lpstr>.</vt:lpstr>
      <vt:lpstr>Hárok1</vt:lpstr>
      <vt:lpstr>'.'!Oblasť_tlače</vt:lpstr>
      <vt:lpstr>'OS 80 upr.'!Oblasť_tlače</vt:lpstr>
    </vt:vector>
  </TitlesOfParts>
  <Company>Lesy SR _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Ruženka Vaňousová</dc:creator>
  <cp:lastModifiedBy>Anton.Molnar</cp:lastModifiedBy>
  <cp:lastPrinted>2023-05-03T07:49:15Z</cp:lastPrinted>
  <dcterms:created xsi:type="dcterms:W3CDTF">2003-07-22T09:52:55Z</dcterms:created>
  <dcterms:modified xsi:type="dcterms:W3CDTF">2023-05-10T07:23:59Z</dcterms:modified>
</cp:coreProperties>
</file>